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Override PartName="/xl/commentsmeta0"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on Drive\FINACOOP\Interne\4.Veille\Financement\Matrices prévisionnels dont FISY\"/>
    </mc:Choice>
  </mc:AlternateContent>
  <bookViews>
    <workbookView xWindow="0" yWindow="0" windowWidth="22920" windowHeight="9096" tabRatio="771"/>
  </bookViews>
  <sheets>
    <sheet name="INFO" sheetId="1" r:id="rId1"/>
    <sheet name="GUIDE" sheetId="2" r:id="rId2"/>
    <sheet name="CONFIG" sheetId="3" r:id="rId3"/>
    <sheet name="Charges variables" sheetId="4" r:id="rId4"/>
    <sheet name="Personnel" sheetId="5" r:id="rId5"/>
    <sheet name="Personnel - Calculs auto" sheetId="6" r:id="rId6"/>
    <sheet name="Charges externes" sheetId="7" r:id="rId7"/>
    <sheet name="Investissements" sheetId="8" r:id="rId8"/>
    <sheet name="Commandes" sheetId="9" r:id="rId9"/>
    <sheet name="Commandes - Calculs auto" sheetId="10" r:id="rId10"/>
    <sheet name="Trésorerie" sheetId="11" r:id="rId11"/>
    <sheet name="Calcul Int et cap" sheetId="12" r:id="rId12"/>
    <sheet name="Pilotage" sheetId="13" r:id="rId13"/>
    <sheet name="Synthèse" sheetId="14" r:id="rId14"/>
    <sheet name="Comptes de résultats" sheetId="15" r:id="rId15"/>
    <sheet name="Plan de financement" sheetId="16" r:id="rId16"/>
    <sheet name="Bilans" sheetId="17" r:id="rId17"/>
    <sheet name="TVA" sheetId="18" r:id="rId18"/>
    <sheet name="BFR" sheetId="19" r:id="rId19"/>
    <sheet name="Impôts et taxes" sheetId="20" r:id="rId20"/>
  </sheets>
  <calcPr calcId="152511"/>
  <extLst>
    <ext uri="GoogleSheetsCustomDataVersion1">
      <go:sheetsCustomData xmlns:go="http://customooxmlschemas.google.com/" r:id="rId24" roundtripDataSignature="AMtx7miLgtZCjF9QVDYT5YRvA8sAUznYwA=="/>
    </ext>
  </extLst>
</workbook>
</file>

<file path=xl/calcChain.xml><?xml version="1.0" encoding="utf-8"?>
<calcChain xmlns="http://schemas.openxmlformats.org/spreadsheetml/2006/main">
  <c r="D19" i="15" l="1"/>
  <c r="D30" i="16"/>
  <c r="B19" i="12" l="1"/>
  <c r="B18" i="12"/>
  <c r="B17" i="12"/>
  <c r="B16" i="12"/>
  <c r="E13" i="20" l="1"/>
  <c r="F13" i="20"/>
  <c r="G13" i="20"/>
  <c r="H13" i="20"/>
  <c r="D13" i="20"/>
  <c r="E30" i="16" l="1"/>
  <c r="E25" i="15" l="1"/>
  <c r="D25" i="15"/>
  <c r="D28" i="17" s="1"/>
  <c r="D7" i="20"/>
  <c r="E7" i="20" s="1"/>
  <c r="F7" i="20" s="1"/>
  <c r="G7" i="20" s="1"/>
  <c r="H7" i="20" s="1"/>
  <c r="C59" i="19"/>
  <c r="C58" i="19"/>
  <c r="C57" i="19"/>
  <c r="C56" i="19"/>
  <c r="C55" i="19"/>
  <c r="C54" i="19"/>
  <c r="C53" i="19"/>
  <c r="C52" i="19"/>
  <c r="C51" i="19"/>
  <c r="C50" i="19"/>
  <c r="C49" i="19"/>
  <c r="C48" i="19"/>
  <c r="D47" i="19"/>
  <c r="E47" i="19" s="1"/>
  <c r="F47" i="19" s="1"/>
  <c r="G47" i="19" s="1"/>
  <c r="H47" i="19" s="1"/>
  <c r="I47" i="19" s="1"/>
  <c r="J47" i="19" s="1"/>
  <c r="K47" i="19" s="1"/>
  <c r="L47" i="19" s="1"/>
  <c r="M47" i="19" s="1"/>
  <c r="N47" i="19" s="1"/>
  <c r="O47" i="19" s="1"/>
  <c r="P47" i="19" s="1"/>
  <c r="Q47" i="19" s="1"/>
  <c r="R47" i="19" s="1"/>
  <c r="S47" i="19" s="1"/>
  <c r="T47" i="19" s="1"/>
  <c r="U47" i="19" s="1"/>
  <c r="V47" i="19" s="1"/>
  <c r="W47" i="19" s="1"/>
  <c r="X47" i="19" s="1"/>
  <c r="Y47" i="19" s="1"/>
  <c r="Z47" i="19" s="1"/>
  <c r="AA47" i="19" s="1"/>
  <c r="AB47" i="19" s="1"/>
  <c r="AC47" i="19" s="1"/>
  <c r="AD47" i="19" s="1"/>
  <c r="AE47" i="19" s="1"/>
  <c r="AF47" i="19" s="1"/>
  <c r="AG47" i="19" s="1"/>
  <c r="AH47" i="19" s="1"/>
  <c r="AI47" i="19" s="1"/>
  <c r="AJ47" i="19" s="1"/>
  <c r="AK47" i="19" s="1"/>
  <c r="AL47" i="19" s="1"/>
  <c r="AM47" i="19" s="1"/>
  <c r="AN47" i="19" s="1"/>
  <c r="AO47" i="19" s="1"/>
  <c r="AP47" i="19" s="1"/>
  <c r="AQ47" i="19" s="1"/>
  <c r="AR47" i="19" s="1"/>
  <c r="AS47" i="19" s="1"/>
  <c r="AT47" i="19" s="1"/>
  <c r="AU47" i="19" s="1"/>
  <c r="AV47" i="19" s="1"/>
  <c r="AW47" i="19" s="1"/>
  <c r="AX47" i="19" s="1"/>
  <c r="AY47" i="19" s="1"/>
  <c r="AZ47" i="19" s="1"/>
  <c r="BA47" i="19" s="1"/>
  <c r="BB47" i="19" s="1"/>
  <c r="BC47" i="19" s="1"/>
  <c r="BD47" i="19" s="1"/>
  <c r="BE47" i="19" s="1"/>
  <c r="BF47" i="19" s="1"/>
  <c r="BG47" i="19" s="1"/>
  <c r="BH47" i="19" s="1"/>
  <c r="BI47" i="19" s="1"/>
  <c r="BJ47" i="19" s="1"/>
  <c r="BK47" i="19" s="1"/>
  <c r="C40" i="19"/>
  <c r="C39" i="19"/>
  <c r="C38" i="19"/>
  <c r="C37" i="19"/>
  <c r="C36" i="19"/>
  <c r="C35" i="19"/>
  <c r="C34" i="19"/>
  <c r="C33" i="19"/>
  <c r="C32" i="19"/>
  <c r="C31" i="19"/>
  <c r="C30" i="19"/>
  <c r="C29" i="19"/>
  <c r="D28" i="19"/>
  <c r="E28" i="19" s="1"/>
  <c r="F28" i="19" s="1"/>
  <c r="G28" i="19" s="1"/>
  <c r="H28" i="19" s="1"/>
  <c r="I28" i="19" s="1"/>
  <c r="J28" i="19" s="1"/>
  <c r="K28" i="19" s="1"/>
  <c r="L28" i="19" s="1"/>
  <c r="M28" i="19" s="1"/>
  <c r="N28" i="19" s="1"/>
  <c r="O28" i="19" s="1"/>
  <c r="P28" i="19" s="1"/>
  <c r="Q28" i="19" s="1"/>
  <c r="R28" i="19" s="1"/>
  <c r="S28" i="19" s="1"/>
  <c r="T28" i="19" s="1"/>
  <c r="U28" i="19" s="1"/>
  <c r="V28" i="19" s="1"/>
  <c r="W28" i="19" s="1"/>
  <c r="X28" i="19" s="1"/>
  <c r="Y28" i="19" s="1"/>
  <c r="Z28" i="19" s="1"/>
  <c r="AA28" i="19" s="1"/>
  <c r="AB28" i="19" s="1"/>
  <c r="AC28" i="19" s="1"/>
  <c r="AD28" i="19" s="1"/>
  <c r="AE28" i="19" s="1"/>
  <c r="AF28" i="19" s="1"/>
  <c r="AG28" i="19" s="1"/>
  <c r="AH28" i="19" s="1"/>
  <c r="AI28" i="19" s="1"/>
  <c r="AJ28" i="19" s="1"/>
  <c r="AK28" i="19" s="1"/>
  <c r="AL28" i="19" s="1"/>
  <c r="AM28" i="19" s="1"/>
  <c r="AN28" i="19" s="1"/>
  <c r="AO28" i="19" s="1"/>
  <c r="AP28" i="19" s="1"/>
  <c r="AQ28" i="19" s="1"/>
  <c r="AR28" i="19" s="1"/>
  <c r="AS28" i="19" s="1"/>
  <c r="AT28" i="19" s="1"/>
  <c r="AU28" i="19" s="1"/>
  <c r="AV28" i="19" s="1"/>
  <c r="AW28" i="19" s="1"/>
  <c r="AX28" i="19" s="1"/>
  <c r="AY28" i="19" s="1"/>
  <c r="AZ28" i="19" s="1"/>
  <c r="BA28" i="19" s="1"/>
  <c r="BB28" i="19" s="1"/>
  <c r="BC28" i="19" s="1"/>
  <c r="BD28" i="19" s="1"/>
  <c r="BE28" i="19" s="1"/>
  <c r="BF28" i="19" s="1"/>
  <c r="BG28" i="19" s="1"/>
  <c r="BH28" i="19" s="1"/>
  <c r="BI28" i="19" s="1"/>
  <c r="BJ28" i="19" s="1"/>
  <c r="BK28" i="19" s="1"/>
  <c r="C20" i="19"/>
  <c r="C19" i="19"/>
  <c r="C18" i="19"/>
  <c r="C17" i="19"/>
  <c r="C16" i="19"/>
  <c r="C15" i="19"/>
  <c r="C14" i="19"/>
  <c r="C13" i="19"/>
  <c r="C12" i="19"/>
  <c r="C11" i="19"/>
  <c r="C10" i="19"/>
  <c r="C9" i="19"/>
  <c r="D8" i="19"/>
  <c r="E8" i="19" s="1"/>
  <c r="F8" i="19" s="1"/>
  <c r="G8" i="19" s="1"/>
  <c r="H8" i="19" s="1"/>
  <c r="I8" i="19" s="1"/>
  <c r="J8" i="19" s="1"/>
  <c r="K8" i="19" s="1"/>
  <c r="L8" i="19" s="1"/>
  <c r="M8" i="19" s="1"/>
  <c r="N8" i="19" s="1"/>
  <c r="O8" i="19" s="1"/>
  <c r="P8" i="19" s="1"/>
  <c r="Q8" i="19" s="1"/>
  <c r="R8" i="19" s="1"/>
  <c r="S8" i="19" s="1"/>
  <c r="T8" i="19" s="1"/>
  <c r="U8" i="19" s="1"/>
  <c r="V8" i="19" s="1"/>
  <c r="W8" i="19" s="1"/>
  <c r="X8" i="19" s="1"/>
  <c r="Y8" i="19" s="1"/>
  <c r="Z8" i="19" s="1"/>
  <c r="AA8" i="19" s="1"/>
  <c r="AB8" i="19" s="1"/>
  <c r="AC8" i="19" s="1"/>
  <c r="AD8" i="19" s="1"/>
  <c r="AE8" i="19" s="1"/>
  <c r="AF8" i="19" s="1"/>
  <c r="AG8" i="19" s="1"/>
  <c r="AH8" i="19" s="1"/>
  <c r="AI8" i="19" s="1"/>
  <c r="AJ8" i="19" s="1"/>
  <c r="AK8" i="19" s="1"/>
  <c r="AL8" i="19" s="1"/>
  <c r="AM8" i="19" s="1"/>
  <c r="AN8" i="19" s="1"/>
  <c r="AO8" i="19" s="1"/>
  <c r="AP8" i="19" s="1"/>
  <c r="AQ8" i="19" s="1"/>
  <c r="AR8" i="19" s="1"/>
  <c r="AS8" i="19" s="1"/>
  <c r="AT8" i="19" s="1"/>
  <c r="AU8" i="19" s="1"/>
  <c r="AV8" i="19" s="1"/>
  <c r="AW8" i="19" s="1"/>
  <c r="AX8" i="19" s="1"/>
  <c r="AY8" i="19" s="1"/>
  <c r="AZ8" i="19" s="1"/>
  <c r="BA8" i="19" s="1"/>
  <c r="BB8" i="19" s="1"/>
  <c r="BC8" i="19" s="1"/>
  <c r="BD8" i="19" s="1"/>
  <c r="BE8" i="19" s="1"/>
  <c r="BF8" i="19" s="1"/>
  <c r="BG8" i="19" s="1"/>
  <c r="BH8" i="19" s="1"/>
  <c r="BI8" i="19" s="1"/>
  <c r="BJ8" i="19" s="1"/>
  <c r="BK8" i="19" s="1"/>
  <c r="D7" i="19"/>
  <c r="D27" i="19" s="1"/>
  <c r="D46" i="19" s="1"/>
  <c r="C60" i="18"/>
  <c r="C59" i="18"/>
  <c r="C58" i="18"/>
  <c r="C57" i="18"/>
  <c r="C56" i="18"/>
  <c r="C55" i="18"/>
  <c r="C54" i="18"/>
  <c r="C53" i="18"/>
  <c r="C52" i="18"/>
  <c r="C51" i="18"/>
  <c r="C50" i="18"/>
  <c r="C49" i="18"/>
  <c r="D48" i="18"/>
  <c r="E48" i="18" s="1"/>
  <c r="F48" i="18" s="1"/>
  <c r="G48" i="18" s="1"/>
  <c r="H48" i="18" s="1"/>
  <c r="I48" i="18" s="1"/>
  <c r="J48" i="18" s="1"/>
  <c r="K48" i="18" s="1"/>
  <c r="L48" i="18" s="1"/>
  <c r="M48" i="18" s="1"/>
  <c r="N48" i="18" s="1"/>
  <c r="O48" i="18" s="1"/>
  <c r="P48" i="18" s="1"/>
  <c r="Q48" i="18" s="1"/>
  <c r="R48" i="18" s="1"/>
  <c r="S48" i="18" s="1"/>
  <c r="T48" i="18" s="1"/>
  <c r="U48" i="18" s="1"/>
  <c r="V48" i="18" s="1"/>
  <c r="W48" i="18" s="1"/>
  <c r="X48" i="18" s="1"/>
  <c r="Y48" i="18" s="1"/>
  <c r="Z48" i="18" s="1"/>
  <c r="AA48" i="18" s="1"/>
  <c r="AB48" i="18" s="1"/>
  <c r="AC48" i="18" s="1"/>
  <c r="AD48" i="18" s="1"/>
  <c r="AE48" i="18" s="1"/>
  <c r="AF48" i="18" s="1"/>
  <c r="AG48" i="18" s="1"/>
  <c r="AH48" i="18" s="1"/>
  <c r="AI48" i="18" s="1"/>
  <c r="AJ48" i="18" s="1"/>
  <c r="AK48" i="18" s="1"/>
  <c r="AL48" i="18" s="1"/>
  <c r="AM48" i="18" s="1"/>
  <c r="AN48" i="18" s="1"/>
  <c r="AO48" i="18" s="1"/>
  <c r="AP48" i="18" s="1"/>
  <c r="AQ48" i="18" s="1"/>
  <c r="AR48" i="18" s="1"/>
  <c r="AS48" i="18" s="1"/>
  <c r="AT48" i="18" s="1"/>
  <c r="AU48" i="18" s="1"/>
  <c r="AV48" i="18" s="1"/>
  <c r="AW48" i="18" s="1"/>
  <c r="AX48" i="18" s="1"/>
  <c r="AY48" i="18" s="1"/>
  <c r="AZ48" i="18" s="1"/>
  <c r="BA48" i="18" s="1"/>
  <c r="BB48" i="18" s="1"/>
  <c r="BC48" i="18" s="1"/>
  <c r="BD48" i="18" s="1"/>
  <c r="BE48" i="18" s="1"/>
  <c r="BF48" i="18" s="1"/>
  <c r="BG48" i="18" s="1"/>
  <c r="BH48" i="18" s="1"/>
  <c r="BI48" i="18" s="1"/>
  <c r="BJ48" i="18" s="1"/>
  <c r="BK48" i="18" s="1"/>
  <c r="C41" i="18"/>
  <c r="C40" i="18"/>
  <c r="C39" i="18"/>
  <c r="C38" i="18"/>
  <c r="C37" i="18"/>
  <c r="C36" i="18"/>
  <c r="C35" i="18"/>
  <c r="C34" i="18"/>
  <c r="C33" i="18"/>
  <c r="C32" i="18"/>
  <c r="C31" i="18"/>
  <c r="C30" i="18"/>
  <c r="D29" i="18"/>
  <c r="E29" i="18" s="1"/>
  <c r="F29" i="18" s="1"/>
  <c r="G29" i="18" s="1"/>
  <c r="H29" i="18" s="1"/>
  <c r="I29" i="18" s="1"/>
  <c r="J29" i="18" s="1"/>
  <c r="K29" i="18" s="1"/>
  <c r="L29" i="18" s="1"/>
  <c r="M29" i="18" s="1"/>
  <c r="N29" i="18" s="1"/>
  <c r="O29" i="18" s="1"/>
  <c r="P29" i="18" s="1"/>
  <c r="Q29" i="18" s="1"/>
  <c r="R29" i="18" s="1"/>
  <c r="S29" i="18" s="1"/>
  <c r="T29" i="18" s="1"/>
  <c r="U29" i="18" s="1"/>
  <c r="V29" i="18" s="1"/>
  <c r="W29" i="18" s="1"/>
  <c r="X29" i="18" s="1"/>
  <c r="Y29" i="18" s="1"/>
  <c r="Z29" i="18" s="1"/>
  <c r="AA29" i="18" s="1"/>
  <c r="AB29" i="18" s="1"/>
  <c r="AC29" i="18" s="1"/>
  <c r="AD29" i="18" s="1"/>
  <c r="AE29" i="18" s="1"/>
  <c r="AF29" i="18" s="1"/>
  <c r="AG29" i="18" s="1"/>
  <c r="AH29" i="18" s="1"/>
  <c r="AI29" i="18" s="1"/>
  <c r="AJ29" i="18" s="1"/>
  <c r="AK29" i="18" s="1"/>
  <c r="AL29" i="18" s="1"/>
  <c r="AM29" i="18" s="1"/>
  <c r="AN29" i="18" s="1"/>
  <c r="AO29" i="18" s="1"/>
  <c r="AP29" i="18" s="1"/>
  <c r="AQ29" i="18" s="1"/>
  <c r="AR29" i="18" s="1"/>
  <c r="AS29" i="18" s="1"/>
  <c r="AT29" i="18" s="1"/>
  <c r="AU29" i="18" s="1"/>
  <c r="AV29" i="18" s="1"/>
  <c r="AW29" i="18" s="1"/>
  <c r="AX29" i="18" s="1"/>
  <c r="AY29" i="18" s="1"/>
  <c r="AZ29" i="18" s="1"/>
  <c r="BA29" i="18" s="1"/>
  <c r="BB29" i="18" s="1"/>
  <c r="BC29" i="18" s="1"/>
  <c r="BD29" i="18" s="1"/>
  <c r="BE29" i="18" s="1"/>
  <c r="BF29" i="18" s="1"/>
  <c r="BG29" i="18" s="1"/>
  <c r="BH29" i="18" s="1"/>
  <c r="BI29" i="18" s="1"/>
  <c r="BJ29" i="18" s="1"/>
  <c r="BK29" i="18" s="1"/>
  <c r="C22" i="18"/>
  <c r="C21" i="18"/>
  <c r="C20" i="18"/>
  <c r="C19" i="18"/>
  <c r="C18" i="18"/>
  <c r="C17" i="18"/>
  <c r="C16" i="18"/>
  <c r="C15" i="18"/>
  <c r="C14" i="18"/>
  <c r="C13" i="18"/>
  <c r="C12" i="18"/>
  <c r="C11" i="18"/>
  <c r="D10" i="18"/>
  <c r="E10" i="18" s="1"/>
  <c r="F10" i="18" s="1"/>
  <c r="G10" i="18" s="1"/>
  <c r="H10" i="18" s="1"/>
  <c r="I10" i="18" s="1"/>
  <c r="J10" i="18" s="1"/>
  <c r="K10" i="18" s="1"/>
  <c r="L10" i="18" s="1"/>
  <c r="M10" i="18" s="1"/>
  <c r="N10" i="18" s="1"/>
  <c r="O10" i="18" s="1"/>
  <c r="P10" i="18" s="1"/>
  <c r="Q10" i="18" s="1"/>
  <c r="R10" i="18" s="1"/>
  <c r="S10" i="18" s="1"/>
  <c r="T10" i="18" s="1"/>
  <c r="U10" i="18" s="1"/>
  <c r="V10" i="18" s="1"/>
  <c r="W10" i="18" s="1"/>
  <c r="X10" i="18" s="1"/>
  <c r="Y10" i="18" s="1"/>
  <c r="Z10" i="18" s="1"/>
  <c r="AA10" i="18" s="1"/>
  <c r="AB10" i="18" s="1"/>
  <c r="AC10" i="18" s="1"/>
  <c r="AD10" i="18" s="1"/>
  <c r="AE10" i="18" s="1"/>
  <c r="AF10" i="18" s="1"/>
  <c r="AG10" i="18" s="1"/>
  <c r="AH10" i="18" s="1"/>
  <c r="AI10" i="18" s="1"/>
  <c r="AJ10" i="18" s="1"/>
  <c r="AK10" i="18" s="1"/>
  <c r="AL10" i="18" s="1"/>
  <c r="AM10" i="18" s="1"/>
  <c r="AN10" i="18" s="1"/>
  <c r="AO10" i="18" s="1"/>
  <c r="AP10" i="18" s="1"/>
  <c r="AQ10" i="18" s="1"/>
  <c r="AR10" i="18" s="1"/>
  <c r="AS10" i="18" s="1"/>
  <c r="AT10" i="18" s="1"/>
  <c r="AU10" i="18" s="1"/>
  <c r="AV10" i="18" s="1"/>
  <c r="AW10" i="18" s="1"/>
  <c r="AX10" i="18" s="1"/>
  <c r="AY10" i="18" s="1"/>
  <c r="AZ10" i="18" s="1"/>
  <c r="BA10" i="18" s="1"/>
  <c r="BB10" i="18" s="1"/>
  <c r="BC10" i="18" s="1"/>
  <c r="BD10" i="18" s="1"/>
  <c r="BE10" i="18" s="1"/>
  <c r="BF10" i="18" s="1"/>
  <c r="BG10" i="18" s="1"/>
  <c r="BH10" i="18" s="1"/>
  <c r="BI10" i="18" s="1"/>
  <c r="BJ10" i="18" s="1"/>
  <c r="BK10" i="18" s="1"/>
  <c r="D9" i="18"/>
  <c r="E16" i="17"/>
  <c r="F16" i="17" s="1"/>
  <c r="D16" i="17"/>
  <c r="D7" i="17"/>
  <c r="E7" i="17" s="1"/>
  <c r="F7" i="17" s="1"/>
  <c r="G7" i="17" s="1"/>
  <c r="H7" i="17" s="1"/>
  <c r="H30" i="16"/>
  <c r="G30" i="16"/>
  <c r="F30" i="16"/>
  <c r="H27" i="16"/>
  <c r="G27" i="16"/>
  <c r="F27" i="16"/>
  <c r="E27" i="16"/>
  <c r="D27" i="16"/>
  <c r="H26" i="16"/>
  <c r="G26" i="16"/>
  <c r="F26" i="16"/>
  <c r="E26" i="16"/>
  <c r="D26" i="16"/>
  <c r="H22" i="16"/>
  <c r="G22" i="16"/>
  <c r="F22" i="16"/>
  <c r="E22" i="16"/>
  <c r="D22" i="16"/>
  <c r="C22" i="16"/>
  <c r="H21" i="16"/>
  <c r="G21" i="16"/>
  <c r="F21" i="16"/>
  <c r="E21" i="16"/>
  <c r="D21" i="16"/>
  <c r="C21" i="16"/>
  <c r="D7" i="16"/>
  <c r="E7" i="16" s="1"/>
  <c r="F7" i="16" s="1"/>
  <c r="G7" i="16" s="1"/>
  <c r="H7" i="16" s="1"/>
  <c r="H19" i="15"/>
  <c r="G19" i="15"/>
  <c r="F19" i="15"/>
  <c r="E19" i="15"/>
  <c r="D7" i="15"/>
  <c r="E7" i="15" s="1"/>
  <c r="F7" i="15" s="1"/>
  <c r="G7" i="15" s="1"/>
  <c r="H7" i="15" s="1"/>
  <c r="E23" i="14"/>
  <c r="F23" i="14" s="1"/>
  <c r="G23" i="14" s="1"/>
  <c r="H23" i="14" s="1"/>
  <c r="I23" i="14" s="1"/>
  <c r="Q49" i="13" a="1"/>
  <c r="Q49" i="13" s="1"/>
  <c r="P49" i="13" a="1"/>
  <c r="P49" i="13" s="1"/>
  <c r="P60" i="13" s="1"/>
  <c r="O49" i="13" a="1"/>
  <c r="O49" i="13" s="1"/>
  <c r="O59" i="13" s="1"/>
  <c r="N49" i="13" a="1"/>
  <c r="N49" i="13" s="1"/>
  <c r="N59" i="13" s="1"/>
  <c r="M49" i="13" a="1"/>
  <c r="M49" i="13" s="1"/>
  <c r="L49" i="13" a="1"/>
  <c r="L49" i="13" s="1"/>
  <c r="L59" i="13" s="1"/>
  <c r="K49" i="13" a="1"/>
  <c r="K49" i="13" s="1"/>
  <c r="K60" i="13" s="1"/>
  <c r="J49" i="13" a="1"/>
  <c r="J49" i="13" s="1"/>
  <c r="I49" i="13" a="1"/>
  <c r="I49" i="13" s="1"/>
  <c r="H49" i="13" a="1"/>
  <c r="H49" i="13" s="1"/>
  <c r="H60" i="13" s="1"/>
  <c r="G49" i="13" a="1"/>
  <c r="G49" i="13" s="1"/>
  <c r="F49" i="13" a="1"/>
  <c r="F49" i="13" s="1"/>
  <c r="G45" i="13"/>
  <c r="F45" i="13"/>
  <c r="G37" i="13"/>
  <c r="F37" i="13"/>
  <c r="G29" i="13"/>
  <c r="F29" i="13"/>
  <c r="G21" i="13"/>
  <c r="F21" i="13"/>
  <c r="G13" i="13"/>
  <c r="G15" i="13" s="1"/>
  <c r="F13" i="13"/>
  <c r="Q10" i="13"/>
  <c r="I10" i="13"/>
  <c r="J10" i="13" s="1"/>
  <c r="K10" i="13" s="1"/>
  <c r="L10" i="13" s="1"/>
  <c r="M10" i="13" s="1"/>
  <c r="N10" i="13" s="1"/>
  <c r="O10" i="13" s="1"/>
  <c r="P10" i="13" s="1"/>
  <c r="F10" i="13"/>
  <c r="G10" i="13" s="1"/>
  <c r="H10" i="13" s="1"/>
  <c r="F7" i="13"/>
  <c r="G7" i="13" s="1"/>
  <c r="H7" i="13" s="1"/>
  <c r="I7" i="13" s="1"/>
  <c r="J7" i="13" s="1"/>
  <c r="K7" i="13" s="1"/>
  <c r="L7" i="13" s="1"/>
  <c r="M7" i="13" s="1"/>
  <c r="N7" i="13" s="1"/>
  <c r="O7" i="13" s="1"/>
  <c r="P7" i="13" s="1"/>
  <c r="Q7" i="13" s="1"/>
  <c r="H29" i="15"/>
  <c r="C6" i="12"/>
  <c r="E3" i="12"/>
  <c r="B3" i="12"/>
  <c r="B1" i="12"/>
  <c r="C64" i="11"/>
  <c r="C63" i="11"/>
  <c r="C62" i="11"/>
  <c r="C61" i="11"/>
  <c r="BK60" i="11"/>
  <c r="BJ60" i="11"/>
  <c r="BI60" i="11"/>
  <c r="BH60" i="11"/>
  <c r="BG60" i="11"/>
  <c r="BF60" i="11"/>
  <c r="BE60" i="11"/>
  <c r="BD60" i="11"/>
  <c r="BC60" i="11"/>
  <c r="BB60" i="11"/>
  <c r="BA60" i="11"/>
  <c r="AZ60" i="11"/>
  <c r="AY60" i="11"/>
  <c r="AX60"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BK55" i="11"/>
  <c r="BJ55" i="11"/>
  <c r="BI55" i="11"/>
  <c r="BH55" i="11"/>
  <c r="BG55" i="11"/>
  <c r="BF55" i="11"/>
  <c r="BE55" i="11"/>
  <c r="BD55" i="11"/>
  <c r="BC55" i="11"/>
  <c r="BB55" i="11"/>
  <c r="BA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BK54" i="11" a="1"/>
  <c r="BK54" i="11" s="1"/>
  <c r="BJ54" i="11" a="1"/>
  <c r="BJ54" i="11" s="1"/>
  <c r="BI54" i="11" a="1"/>
  <c r="BI54" i="11" s="1"/>
  <c r="BH54" i="11" a="1"/>
  <c r="BH54" i="11" s="1"/>
  <c r="BG54" i="11" a="1"/>
  <c r="BG54" i="11" s="1"/>
  <c r="BF54" i="11" a="1"/>
  <c r="BF54" i="11" s="1"/>
  <c r="BE54" i="11" a="1"/>
  <c r="BE54" i="11" s="1"/>
  <c r="BD54" i="11" a="1"/>
  <c r="BD54" i="11" s="1"/>
  <c r="BC54" i="11" a="1"/>
  <c r="BC54" i="11" s="1"/>
  <c r="BB54" i="11" a="1"/>
  <c r="BB54" i="11" s="1"/>
  <c r="BA54" i="11" a="1"/>
  <c r="BA54" i="11" s="1"/>
  <c r="AZ54" i="11" a="1"/>
  <c r="AZ54" i="11" s="1"/>
  <c r="AY54" i="11" a="1"/>
  <c r="AY54" i="11" s="1"/>
  <c r="AX54" i="11" a="1"/>
  <c r="AX54" i="11" s="1"/>
  <c r="AW54" i="11" a="1"/>
  <c r="AW54" i="11" s="1"/>
  <c r="AV54" i="11" a="1"/>
  <c r="AV54" i="11" s="1"/>
  <c r="AU54" i="11" a="1"/>
  <c r="AU54" i="11" s="1"/>
  <c r="AT54" i="11" a="1"/>
  <c r="AT54" i="11" s="1"/>
  <c r="AS54" i="11" a="1"/>
  <c r="AS54" i="11" s="1"/>
  <c r="AR54" i="11" a="1"/>
  <c r="AR54" i="11" s="1"/>
  <c r="AQ54" i="11" a="1"/>
  <c r="AQ54" i="11" s="1"/>
  <c r="AP54" i="11" a="1"/>
  <c r="AP54" i="11" s="1"/>
  <c r="AO54" i="11" a="1"/>
  <c r="AO54" i="11" s="1"/>
  <c r="AN54" i="11" a="1"/>
  <c r="AN54" i="11" s="1"/>
  <c r="AM54" i="11" a="1"/>
  <c r="AM54" i="11" s="1"/>
  <c r="AL54" i="11" a="1"/>
  <c r="AL54" i="11" s="1"/>
  <c r="AK54" i="11" a="1"/>
  <c r="AK54" i="11" s="1"/>
  <c r="AJ54" i="11" a="1"/>
  <c r="AJ54" i="11" s="1"/>
  <c r="AI54" i="11" a="1"/>
  <c r="AI54" i="11" s="1"/>
  <c r="AH54" i="11" a="1"/>
  <c r="AH54" i="11" s="1"/>
  <c r="AG54" i="11" a="1"/>
  <c r="AG54" i="11" s="1"/>
  <c r="AF54" i="11" a="1"/>
  <c r="AF54" i="11" s="1"/>
  <c r="AE54" i="11" a="1"/>
  <c r="AE54" i="11" s="1"/>
  <c r="AD54" i="11" a="1"/>
  <c r="AD54" i="11" s="1"/>
  <c r="AC54" i="11" a="1"/>
  <c r="AC54" i="11" s="1"/>
  <c r="AB54" i="11" a="1"/>
  <c r="AB54" i="11" s="1"/>
  <c r="AA54" i="11" a="1"/>
  <c r="AA54" i="11" s="1"/>
  <c r="Z54" i="11" a="1"/>
  <c r="Z54" i="11" s="1"/>
  <c r="Y54" i="11" a="1"/>
  <c r="Y54" i="11" s="1"/>
  <c r="X54" i="11" a="1"/>
  <c r="X54" i="11" s="1"/>
  <c r="W54" i="11" a="1"/>
  <c r="W54" i="11" s="1"/>
  <c r="V54" i="11" a="1"/>
  <c r="V54" i="11" s="1"/>
  <c r="U54" i="11" a="1"/>
  <c r="U54" i="11" s="1"/>
  <c r="T54" i="11" a="1"/>
  <c r="T54" i="11" s="1"/>
  <c r="S54" i="11" a="1"/>
  <c r="S54" i="11" s="1"/>
  <c r="R54" i="11" a="1"/>
  <c r="R54" i="11" s="1"/>
  <c r="Q54" i="11" a="1"/>
  <c r="Q54" i="11" s="1"/>
  <c r="P54" i="11" a="1"/>
  <c r="P54" i="11" s="1"/>
  <c r="O54" i="11" a="1"/>
  <c r="O54" i="11" s="1"/>
  <c r="N54" i="11" a="1"/>
  <c r="N54" i="11" s="1"/>
  <c r="M54" i="11" a="1"/>
  <c r="M54" i="11" s="1"/>
  <c r="L54" i="11" a="1"/>
  <c r="L54" i="11" s="1"/>
  <c r="K54" i="11" a="1"/>
  <c r="K54" i="11" s="1"/>
  <c r="J54" i="11" a="1"/>
  <c r="J54" i="11" s="1"/>
  <c r="I54" i="11" a="1"/>
  <c r="I54" i="11" s="1"/>
  <c r="H54" i="11" a="1"/>
  <c r="H54" i="11" s="1"/>
  <c r="G54" i="11" a="1"/>
  <c r="G54" i="11" s="1"/>
  <c r="F54" i="11" a="1"/>
  <c r="F54" i="11" s="1"/>
  <c r="E54" i="11" a="1"/>
  <c r="E54" i="11" s="1"/>
  <c r="D54" i="11" a="1"/>
  <c r="D54" i="11" s="1"/>
  <c r="BK53" i="11" a="1"/>
  <c r="BK53" i="11" s="1"/>
  <c r="BJ53" i="11" a="1"/>
  <c r="BJ53" i="11" s="1"/>
  <c r="BI53" i="11" a="1"/>
  <c r="BI53" i="11" s="1"/>
  <c r="BH53" i="11" a="1"/>
  <c r="BH53" i="11" s="1"/>
  <c r="BG53" i="11" a="1"/>
  <c r="BG53" i="11" s="1"/>
  <c r="BF53" i="11" a="1"/>
  <c r="BF53" i="11" s="1"/>
  <c r="BE53" i="11" a="1"/>
  <c r="BE53" i="11" s="1"/>
  <c r="BD53" i="11" a="1"/>
  <c r="BD53" i="11" s="1"/>
  <c r="BC53" i="11" a="1"/>
  <c r="BC53" i="11" s="1"/>
  <c r="BB53" i="11" a="1"/>
  <c r="BB53" i="11" s="1"/>
  <c r="BA53" i="11" a="1"/>
  <c r="BA53" i="11" s="1"/>
  <c r="AZ53" i="11" a="1"/>
  <c r="AZ53" i="11" s="1"/>
  <c r="AY53" i="11" a="1"/>
  <c r="AY53" i="11" s="1"/>
  <c r="AX53" i="11" a="1"/>
  <c r="AX53" i="11" s="1"/>
  <c r="AW53" i="11" a="1"/>
  <c r="AW53" i="11" s="1"/>
  <c r="AV53" i="11" a="1"/>
  <c r="AV53" i="11" s="1"/>
  <c r="AU53" i="11" a="1"/>
  <c r="AU53" i="11" s="1"/>
  <c r="AT53" i="11" a="1"/>
  <c r="AT53" i="11" s="1"/>
  <c r="AS53" i="11" a="1"/>
  <c r="AS53" i="11" s="1"/>
  <c r="AR53" i="11" a="1"/>
  <c r="AR53" i="11" s="1"/>
  <c r="AQ53" i="11" a="1"/>
  <c r="AQ53" i="11" s="1"/>
  <c r="AP53" i="11" a="1"/>
  <c r="AP53" i="11" s="1"/>
  <c r="AO53" i="11" a="1"/>
  <c r="AO53" i="11" s="1"/>
  <c r="AN53" i="11" a="1"/>
  <c r="AN53" i="11" s="1"/>
  <c r="AM53" i="11" a="1"/>
  <c r="AM53" i="11" s="1"/>
  <c r="AL53" i="11" a="1"/>
  <c r="AL53" i="11" s="1"/>
  <c r="AK53" i="11" a="1"/>
  <c r="AK53" i="11" s="1"/>
  <c r="AJ53" i="11" a="1"/>
  <c r="AJ53" i="11" s="1"/>
  <c r="AI53" i="11" a="1"/>
  <c r="AI53" i="11" s="1"/>
  <c r="AH53" i="11" a="1"/>
  <c r="AH53" i="11" s="1"/>
  <c r="AG53" i="11" a="1"/>
  <c r="AG53" i="11" s="1"/>
  <c r="AF53" i="11" a="1"/>
  <c r="AF53" i="11" s="1"/>
  <c r="AE53" i="11" a="1"/>
  <c r="AE53" i="11" s="1"/>
  <c r="AD53" i="11" a="1"/>
  <c r="AD53" i="11" s="1"/>
  <c r="AC53" i="11" a="1"/>
  <c r="AC53" i="11" s="1"/>
  <c r="AB53" i="11" a="1"/>
  <c r="AB53" i="11" s="1"/>
  <c r="AA53" i="11" a="1"/>
  <c r="AA53" i="11" s="1"/>
  <c r="Z53" i="11" a="1"/>
  <c r="Z53" i="11" s="1"/>
  <c r="Y53" i="11" a="1"/>
  <c r="Y53" i="11" s="1"/>
  <c r="X53" i="11" a="1"/>
  <c r="X53" i="11" s="1"/>
  <c r="W53" i="11" a="1"/>
  <c r="W53" i="11" s="1"/>
  <c r="V53" i="11" a="1"/>
  <c r="V53" i="11" s="1"/>
  <c r="U53" i="11" a="1"/>
  <c r="U53" i="11" s="1"/>
  <c r="T53" i="11" a="1"/>
  <c r="T53" i="11" s="1"/>
  <c r="S53" i="11" a="1"/>
  <c r="S53" i="11" s="1"/>
  <c r="R53" i="11" a="1"/>
  <c r="R53" i="11" s="1"/>
  <c r="Q53" i="11" a="1"/>
  <c r="Q53" i="11" s="1"/>
  <c r="P53" i="11" a="1"/>
  <c r="P53" i="11" s="1"/>
  <c r="O53" i="11" a="1"/>
  <c r="O53" i="11" s="1"/>
  <c r="N53" i="11" a="1"/>
  <c r="N53" i="11" s="1"/>
  <c r="M53" i="11" a="1"/>
  <c r="M53" i="11" s="1"/>
  <c r="L53" i="11" a="1"/>
  <c r="L53" i="11" s="1"/>
  <c r="K53" i="11" a="1"/>
  <c r="K53" i="11" s="1"/>
  <c r="J53" i="11" a="1"/>
  <c r="J53" i="11" s="1"/>
  <c r="I53" i="11" a="1"/>
  <c r="I53" i="11" s="1"/>
  <c r="H53" i="11" a="1"/>
  <c r="H53" i="11" s="1"/>
  <c r="G53" i="11" a="1"/>
  <c r="G53" i="11" s="1"/>
  <c r="F53" i="11" a="1"/>
  <c r="F53" i="11" s="1"/>
  <c r="E53" i="11" a="1"/>
  <c r="E53" i="11" s="1"/>
  <c r="D53" i="11" a="1"/>
  <c r="D53" i="11" s="1"/>
  <c r="BF52" i="11"/>
  <c r="AZ52" i="11"/>
  <c r="AT52" i="11"/>
  <c r="AN52" i="11"/>
  <c r="AH52" i="11"/>
  <c r="AB52" i="11"/>
  <c r="F28" i="16" s="1"/>
  <c r="F13" i="16" s="1"/>
  <c r="AA52" i="11"/>
  <c r="Z52" i="11"/>
  <c r="Y52" i="11"/>
  <c r="X52" i="11"/>
  <c r="W52" i="11"/>
  <c r="V52" i="11"/>
  <c r="U52" i="11"/>
  <c r="T52" i="11"/>
  <c r="S52" i="11"/>
  <c r="R52" i="11"/>
  <c r="Q52" i="11"/>
  <c r="P52" i="11"/>
  <c r="O52" i="11"/>
  <c r="N52" i="11"/>
  <c r="M52" i="11"/>
  <c r="L52" i="11"/>
  <c r="K52" i="11"/>
  <c r="J52" i="11"/>
  <c r="I52" i="11"/>
  <c r="H52" i="11"/>
  <c r="G52" i="11"/>
  <c r="F52" i="11"/>
  <c r="E52" i="11"/>
  <c r="D52" i="11"/>
  <c r="D28" i="16" s="1"/>
  <c r="D13" i="16" s="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D8" i="11"/>
  <c r="E8" i="11" s="1"/>
  <c r="F8" i="11" s="1"/>
  <c r="G8" i="11" s="1"/>
  <c r="H8" i="11" s="1"/>
  <c r="I8" i="11" s="1"/>
  <c r="J8" i="11" s="1"/>
  <c r="K8" i="11" s="1"/>
  <c r="L8" i="11" s="1"/>
  <c r="M8" i="11" s="1"/>
  <c r="N8" i="11" s="1"/>
  <c r="O8" i="11" s="1"/>
  <c r="P8" i="11" s="1"/>
  <c r="Q8" i="11" s="1"/>
  <c r="R8" i="11" s="1"/>
  <c r="S8" i="11" s="1"/>
  <c r="T8" i="11" s="1"/>
  <c r="U8" i="11" s="1"/>
  <c r="V8" i="11" s="1"/>
  <c r="W8" i="11" s="1"/>
  <c r="X8" i="11" s="1"/>
  <c r="Y8" i="11" s="1"/>
  <c r="Z8" i="11" s="1"/>
  <c r="AA8" i="11" s="1"/>
  <c r="AB8" i="11" s="1"/>
  <c r="AC8" i="11" s="1"/>
  <c r="AD8" i="11" s="1"/>
  <c r="AE8" i="11" s="1"/>
  <c r="AF8" i="11" s="1"/>
  <c r="AG8" i="11" s="1"/>
  <c r="AH8" i="11" s="1"/>
  <c r="AI8" i="11" s="1"/>
  <c r="AJ8" i="11" s="1"/>
  <c r="AK8" i="11" s="1"/>
  <c r="AL8" i="11" s="1"/>
  <c r="AM8" i="11" s="1"/>
  <c r="AN8" i="11" s="1"/>
  <c r="AO8" i="11" s="1"/>
  <c r="AP8" i="11" s="1"/>
  <c r="AQ8" i="11" s="1"/>
  <c r="AR8" i="11" s="1"/>
  <c r="AS8" i="11" s="1"/>
  <c r="AT8" i="11" s="1"/>
  <c r="AU8" i="11" s="1"/>
  <c r="AV8" i="11" s="1"/>
  <c r="AW8" i="11" s="1"/>
  <c r="AX8" i="11" s="1"/>
  <c r="AY8" i="11" s="1"/>
  <c r="AZ8" i="11" s="1"/>
  <c r="BA8" i="11" s="1"/>
  <c r="BB8" i="11" s="1"/>
  <c r="BC8" i="11" s="1"/>
  <c r="BD8" i="11" s="1"/>
  <c r="BE8" i="11" s="1"/>
  <c r="BF8" i="11" s="1"/>
  <c r="BG8" i="11" s="1"/>
  <c r="BH8" i="11" s="1"/>
  <c r="BI8" i="11" s="1"/>
  <c r="BJ8" i="11" s="1"/>
  <c r="BK8" i="11" s="1"/>
  <c r="D7" i="11"/>
  <c r="P7" i="11" s="1"/>
  <c r="AB7" i="11" s="1"/>
  <c r="AN7" i="11" s="1"/>
  <c r="AZ7" i="11" s="1"/>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BK37"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C37" i="10"/>
  <c r="BK36" i="10"/>
  <c r="BJ36" i="10"/>
  <c r="BI36" i="10"/>
  <c r="BH36" i="10"/>
  <c r="BG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C36"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BK34" i="10"/>
  <c r="BJ34" i="10"/>
  <c r="BI34" i="10"/>
  <c r="BH34" i="10"/>
  <c r="BG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I34" i="10"/>
  <c r="H34" i="10"/>
  <c r="G34" i="10"/>
  <c r="F34" i="10"/>
  <c r="E34" i="10"/>
  <c r="D34" i="10"/>
  <c r="C34" i="10"/>
  <c r="BK33" i="10"/>
  <c r="BJ33" i="10"/>
  <c r="BI33" i="10"/>
  <c r="BH33" i="10"/>
  <c r="BG33" i="10"/>
  <c r="BF33" i="10"/>
  <c r="BE33" i="10"/>
  <c r="BD33" i="10"/>
  <c r="BC33" i="10"/>
  <c r="BB33" i="10"/>
  <c r="BA33" i="10"/>
  <c r="AZ33" i="10"/>
  <c r="AY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I33" i="10"/>
  <c r="H33" i="10"/>
  <c r="G33" i="10"/>
  <c r="F33" i="10"/>
  <c r="E33" i="10"/>
  <c r="D33" i="10"/>
  <c r="C33" i="10"/>
  <c r="BK32" i="10"/>
  <c r="BJ32" i="10"/>
  <c r="BI32" i="10"/>
  <c r="BH32" i="10"/>
  <c r="BG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I32" i="10"/>
  <c r="H32" i="10"/>
  <c r="G32" i="10"/>
  <c r="F32" i="10"/>
  <c r="E32" i="10"/>
  <c r="D32" i="10"/>
  <c r="C32" i="10"/>
  <c r="BK31" i="10"/>
  <c r="BJ31" i="10"/>
  <c r="BI31" i="10"/>
  <c r="BH31" i="10"/>
  <c r="BG31" i="10"/>
  <c r="BF31" i="10"/>
  <c r="BE31" i="10"/>
  <c r="BD31" i="10"/>
  <c r="BC31" i="10"/>
  <c r="BB31" i="10"/>
  <c r="BA31" i="10"/>
  <c r="AZ31" i="10"/>
  <c r="AY31" i="10"/>
  <c r="AX31"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G31" i="10"/>
  <c r="F31" i="10"/>
  <c r="E31" i="10"/>
  <c r="D31" i="10"/>
  <c r="C31" i="10"/>
  <c r="BK30" i="10"/>
  <c r="BJ30" i="10"/>
  <c r="BI30" i="10"/>
  <c r="BH30" i="10"/>
  <c r="BG30" i="10"/>
  <c r="BF30" i="10"/>
  <c r="BE30" i="10"/>
  <c r="BE42" i="10" s="1"/>
  <c r="BD30" i="10"/>
  <c r="BC30" i="10"/>
  <c r="BB30" i="10"/>
  <c r="BA30" i="10"/>
  <c r="AZ30" i="10"/>
  <c r="AY30" i="10"/>
  <c r="AX30" i="10"/>
  <c r="AW30" i="10"/>
  <c r="AW42" i="10" s="1"/>
  <c r="AV30" i="10"/>
  <c r="AU30" i="10"/>
  <c r="AT30" i="10"/>
  <c r="AS30" i="10"/>
  <c r="AR30" i="10"/>
  <c r="AQ30" i="10"/>
  <c r="AP30" i="10"/>
  <c r="AO30" i="10"/>
  <c r="AO42" i="10" s="1"/>
  <c r="AN30" i="10"/>
  <c r="AM30" i="10"/>
  <c r="AL30" i="10"/>
  <c r="AK30" i="10"/>
  <c r="AJ30" i="10"/>
  <c r="AI30" i="10"/>
  <c r="AH30" i="10"/>
  <c r="AG30" i="10"/>
  <c r="AG42" i="10" s="1"/>
  <c r="AF30" i="10"/>
  <c r="AE30" i="10"/>
  <c r="AD30" i="10"/>
  <c r="AC30" i="10"/>
  <c r="AB30" i="10"/>
  <c r="AA30" i="10"/>
  <c r="Z30" i="10"/>
  <c r="Y30" i="10"/>
  <c r="Y42" i="10" s="1"/>
  <c r="X30" i="10"/>
  <c r="W30" i="10"/>
  <c r="V30" i="10"/>
  <c r="U30" i="10"/>
  <c r="T30" i="10"/>
  <c r="S30" i="10"/>
  <c r="R30" i="10"/>
  <c r="Q30" i="10"/>
  <c r="Q42" i="10" s="1"/>
  <c r="P30" i="10"/>
  <c r="O30" i="10"/>
  <c r="N30" i="10"/>
  <c r="M30" i="10"/>
  <c r="L30" i="10"/>
  <c r="K30" i="10"/>
  <c r="J30" i="10"/>
  <c r="I30" i="10"/>
  <c r="I42" i="10" s="1"/>
  <c r="K17" i="13" s="1"/>
  <c r="H30" i="10"/>
  <c r="G30" i="10"/>
  <c r="F30" i="10"/>
  <c r="E30" i="10"/>
  <c r="D30" i="10"/>
  <c r="C30" i="10"/>
  <c r="BK29" i="10"/>
  <c r="BJ29" i="10"/>
  <c r="BJ42" i="10" s="1"/>
  <c r="BI29" i="10"/>
  <c r="BH29" i="10"/>
  <c r="BG29" i="10"/>
  <c r="BF29" i="10"/>
  <c r="BE29" i="10"/>
  <c r="BD29" i="10"/>
  <c r="BC29" i="10"/>
  <c r="BB29" i="10"/>
  <c r="BB42" i="10" s="1"/>
  <c r="BA29" i="10"/>
  <c r="AZ29" i="10"/>
  <c r="AY29" i="10"/>
  <c r="AX29" i="10"/>
  <c r="AW29" i="10"/>
  <c r="AV29" i="10"/>
  <c r="AU29" i="10"/>
  <c r="AT29" i="10"/>
  <c r="AT42" i="10" s="1"/>
  <c r="AS29" i="10"/>
  <c r="AR29" i="10"/>
  <c r="AQ29" i="10"/>
  <c r="AQ42" i="10" s="1"/>
  <c r="AP29" i="10"/>
  <c r="AO29" i="10"/>
  <c r="AN29" i="10"/>
  <c r="AM29" i="10"/>
  <c r="AL29" i="10"/>
  <c r="AL42" i="10" s="1"/>
  <c r="AK29" i="10"/>
  <c r="AJ29" i="10"/>
  <c r="AI29" i="10"/>
  <c r="AI42" i="10" s="1"/>
  <c r="AH29" i="10"/>
  <c r="AG29" i="10"/>
  <c r="AF29" i="10"/>
  <c r="AE29" i="10"/>
  <c r="AD29" i="10"/>
  <c r="AD42" i="10" s="1"/>
  <c r="AC29" i="10"/>
  <c r="AB29" i="10"/>
  <c r="AA29" i="10"/>
  <c r="AA42" i="10" s="1"/>
  <c r="Z29" i="10"/>
  <c r="Y29" i="10"/>
  <c r="X29" i="10"/>
  <c r="W29" i="10"/>
  <c r="V29" i="10"/>
  <c r="V42" i="10" s="1"/>
  <c r="U29" i="10"/>
  <c r="T29" i="10"/>
  <c r="S29" i="10"/>
  <c r="S42" i="10" s="1"/>
  <c r="R29" i="10"/>
  <c r="Q29" i="10"/>
  <c r="P29" i="10"/>
  <c r="O29" i="10"/>
  <c r="N29" i="10"/>
  <c r="N42" i="10" s="1"/>
  <c r="P17" i="13" s="1"/>
  <c r="M29" i="10"/>
  <c r="L29" i="10"/>
  <c r="K29" i="10"/>
  <c r="K42" i="10" s="1"/>
  <c r="M17" i="13" s="1"/>
  <c r="J29" i="10"/>
  <c r="I29" i="10"/>
  <c r="H29" i="10"/>
  <c r="G29" i="10"/>
  <c r="F29" i="10"/>
  <c r="F42" i="10" s="1"/>
  <c r="H17" i="13" s="1"/>
  <c r="E29" i="10"/>
  <c r="D29" i="10"/>
  <c r="C29" i="10"/>
  <c r="D28" i="10"/>
  <c r="E28" i="10" s="1"/>
  <c r="F28" i="10" s="1"/>
  <c r="G28" i="10" s="1"/>
  <c r="H28" i="10" s="1"/>
  <c r="I28" i="10" s="1"/>
  <c r="J28" i="10" s="1"/>
  <c r="K28" i="10" s="1"/>
  <c r="L28" i="10" s="1"/>
  <c r="M28" i="10" s="1"/>
  <c r="N28" i="10" s="1"/>
  <c r="O28" i="10" s="1"/>
  <c r="P28" i="10" s="1"/>
  <c r="Q28" i="10" s="1"/>
  <c r="R28" i="10" s="1"/>
  <c r="S28" i="10" s="1"/>
  <c r="T28" i="10" s="1"/>
  <c r="U28" i="10" s="1"/>
  <c r="V28" i="10" s="1"/>
  <c r="W28" i="10" s="1"/>
  <c r="X28" i="10" s="1"/>
  <c r="Y28" i="10" s="1"/>
  <c r="Z28" i="10" s="1"/>
  <c r="AA28" i="10" s="1"/>
  <c r="AB28" i="10" s="1"/>
  <c r="AC28" i="10" s="1"/>
  <c r="AD28" i="10" s="1"/>
  <c r="AE28" i="10" s="1"/>
  <c r="AF28" i="10" s="1"/>
  <c r="AG28" i="10" s="1"/>
  <c r="AH28" i="10" s="1"/>
  <c r="AI28" i="10" s="1"/>
  <c r="AJ28" i="10" s="1"/>
  <c r="AK28" i="10" s="1"/>
  <c r="AL28" i="10" s="1"/>
  <c r="AM28" i="10" s="1"/>
  <c r="AN28" i="10" s="1"/>
  <c r="AO28" i="10" s="1"/>
  <c r="AP28" i="10" s="1"/>
  <c r="AQ28" i="10" s="1"/>
  <c r="AR28" i="10" s="1"/>
  <c r="AS28" i="10" s="1"/>
  <c r="AT28" i="10" s="1"/>
  <c r="AU28" i="10" s="1"/>
  <c r="AV28" i="10" s="1"/>
  <c r="AW28" i="10" s="1"/>
  <c r="AX28" i="10" s="1"/>
  <c r="AY28" i="10" s="1"/>
  <c r="AZ28" i="10" s="1"/>
  <c r="BA28" i="10" s="1"/>
  <c r="BB28" i="10" s="1"/>
  <c r="BC28" i="10" s="1"/>
  <c r="BD28" i="10" s="1"/>
  <c r="BE28" i="10" s="1"/>
  <c r="BF28" i="10" s="1"/>
  <c r="BG28" i="10" s="1"/>
  <c r="BH28" i="10" s="1"/>
  <c r="BI28" i="10" s="1"/>
  <c r="BJ28" i="10" s="1"/>
  <c r="BK28" i="10" s="1"/>
  <c r="C20" i="10"/>
  <c r="C19" i="10"/>
  <c r="C18" i="10"/>
  <c r="C17" i="10"/>
  <c r="C16" i="10"/>
  <c r="C15" i="10"/>
  <c r="C14" i="10"/>
  <c r="C13" i="10"/>
  <c r="C12" i="10"/>
  <c r="C11" i="10"/>
  <c r="C10" i="10"/>
  <c r="C9" i="10"/>
  <c r="D8" i="10"/>
  <c r="E8" i="10" s="1"/>
  <c r="D7" i="10"/>
  <c r="C20" i="9"/>
  <c r="C19" i="9"/>
  <c r="C18" i="9"/>
  <c r="C17" i="9"/>
  <c r="C16" i="9"/>
  <c r="C15" i="9"/>
  <c r="C14" i="9"/>
  <c r="C13" i="9"/>
  <c r="C12" i="9"/>
  <c r="C11" i="9"/>
  <c r="C10" i="9"/>
  <c r="C9" i="9"/>
  <c r="D8" i="9"/>
  <c r="E8" i="9" s="1"/>
  <c r="F8" i="9" s="1"/>
  <c r="G8" i="9" s="1"/>
  <c r="H8" i="9" s="1"/>
  <c r="I8" i="9" s="1"/>
  <c r="J8" i="9" s="1"/>
  <c r="K8" i="9" s="1"/>
  <c r="L8" i="9" s="1"/>
  <c r="M8" i="9" s="1"/>
  <c r="N8" i="9" s="1"/>
  <c r="O8" i="9" s="1"/>
  <c r="P8" i="9" s="1"/>
  <c r="Q8" i="9" s="1"/>
  <c r="R8" i="9" s="1"/>
  <c r="S8" i="9" s="1"/>
  <c r="T8" i="9" s="1"/>
  <c r="U8" i="9" s="1"/>
  <c r="V8" i="9" s="1"/>
  <c r="W8" i="9" s="1"/>
  <c r="X8" i="9" s="1"/>
  <c r="Y8" i="9" s="1"/>
  <c r="Z8" i="9" s="1"/>
  <c r="AA8" i="9" s="1"/>
  <c r="AB8" i="9" s="1"/>
  <c r="AC8" i="9" s="1"/>
  <c r="AD8" i="9" s="1"/>
  <c r="AE8" i="9" s="1"/>
  <c r="AF8" i="9" s="1"/>
  <c r="AG8" i="9" s="1"/>
  <c r="AH8" i="9" s="1"/>
  <c r="AI8" i="9" s="1"/>
  <c r="AJ8" i="9" s="1"/>
  <c r="AK8" i="9" s="1"/>
  <c r="AL8" i="9" s="1"/>
  <c r="AM8" i="9" s="1"/>
  <c r="AN8" i="9" s="1"/>
  <c r="AO8" i="9" s="1"/>
  <c r="AP8" i="9" s="1"/>
  <c r="AQ8" i="9" s="1"/>
  <c r="AR8" i="9" s="1"/>
  <c r="AS8" i="9" s="1"/>
  <c r="AT8" i="9" s="1"/>
  <c r="AU8" i="9" s="1"/>
  <c r="AV8" i="9" s="1"/>
  <c r="AW8" i="9" s="1"/>
  <c r="AX8" i="9" s="1"/>
  <c r="AY8" i="9" s="1"/>
  <c r="AZ8" i="9" s="1"/>
  <c r="BA8" i="9" s="1"/>
  <c r="BB8" i="9" s="1"/>
  <c r="BC8" i="9" s="1"/>
  <c r="BD8" i="9" s="1"/>
  <c r="BE8" i="9" s="1"/>
  <c r="BF8" i="9" s="1"/>
  <c r="BG8" i="9" s="1"/>
  <c r="BH8" i="9" s="1"/>
  <c r="BI8" i="9" s="1"/>
  <c r="BJ8" i="9" s="1"/>
  <c r="BK8" i="9" s="1"/>
  <c r="D7" i="9"/>
  <c r="P7" i="9" s="1"/>
  <c r="AB7" i="9" s="1"/>
  <c r="AN7" i="9" s="1"/>
  <c r="AZ7" i="9" s="1"/>
  <c r="AK29" i="8"/>
  <c r="AJ29" i="8"/>
  <c r="AH29" i="8"/>
  <c r="AG29" i="8"/>
  <c r="AE29" i="8"/>
  <c r="AD29" i="8"/>
  <c r="AB29" i="8"/>
  <c r="AA29" i="8"/>
  <c r="Z29" i="8"/>
  <c r="Y29" i="8"/>
  <c r="X29" i="8"/>
  <c r="W29" i="8"/>
  <c r="V29" i="8"/>
  <c r="U29" i="8"/>
  <c r="T29" i="8"/>
  <c r="S29" i="8"/>
  <c r="R29" i="8"/>
  <c r="Q29" i="8"/>
  <c r="O29" i="8"/>
  <c r="N29" i="8"/>
  <c r="M29" i="8"/>
  <c r="L29" i="8"/>
  <c r="K29" i="8"/>
  <c r="J29" i="8"/>
  <c r="I29" i="8"/>
  <c r="H29" i="8"/>
  <c r="G29" i="8"/>
  <c r="F29" i="8"/>
  <c r="E29" i="8"/>
  <c r="D29" i="8"/>
  <c r="AS27" i="8"/>
  <c r="AL27" i="8"/>
  <c r="AI27" i="8"/>
  <c r="AF27" i="8"/>
  <c r="AC27" i="8"/>
  <c r="P27" i="8"/>
  <c r="AO27" i="8" s="1"/>
  <c r="AQ26" i="8"/>
  <c r="AP26" i="8"/>
  <c r="AO26" i="8"/>
  <c r="AL26" i="8"/>
  <c r="AI26" i="8"/>
  <c r="AF26" i="8"/>
  <c r="AC26" i="8"/>
  <c r="P26" i="8"/>
  <c r="AS25" i="8"/>
  <c r="AL25" i="8"/>
  <c r="AI25" i="8"/>
  <c r="AF25" i="8"/>
  <c r="AC25" i="8"/>
  <c r="P25" i="8"/>
  <c r="AO25" i="8" s="1"/>
  <c r="AL24" i="8"/>
  <c r="AI24" i="8"/>
  <c r="AS24" i="8" s="1"/>
  <c r="AF24" i="8"/>
  <c r="AQ24" i="8" s="1"/>
  <c r="AC24" i="8"/>
  <c r="AP24" i="8" s="1"/>
  <c r="P24" i="8"/>
  <c r="AO24" i="8" s="1"/>
  <c r="AO23" i="8"/>
  <c r="AL23" i="8"/>
  <c r="AI23" i="8"/>
  <c r="AF23" i="8"/>
  <c r="AQ23" i="8" s="1"/>
  <c r="AC23" i="8"/>
  <c r="AP23" i="8" s="1"/>
  <c r="P23" i="8"/>
  <c r="AP22" i="8"/>
  <c r="AO22" i="8"/>
  <c r="AL22" i="8"/>
  <c r="AI22" i="8"/>
  <c r="AF22" i="8"/>
  <c r="AQ22" i="8" s="1"/>
  <c r="AC22" i="8"/>
  <c r="P22" i="8"/>
  <c r="AR21" i="8"/>
  <c r="AQ21" i="8"/>
  <c r="AO21" i="8"/>
  <c r="AL21" i="8"/>
  <c r="AS21" i="8" s="1"/>
  <c r="AI21" i="8"/>
  <c r="AF21" i="8"/>
  <c r="AC21" i="8"/>
  <c r="AP21" i="8" s="1"/>
  <c r="P21" i="8"/>
  <c r="AS20" i="8"/>
  <c r="AP20" i="8"/>
  <c r="AL20" i="8"/>
  <c r="AI20" i="8"/>
  <c r="AR20" i="8" s="1"/>
  <c r="AF20" i="8"/>
  <c r="AC20" i="8"/>
  <c r="P20" i="8"/>
  <c r="AO20" i="8" s="1"/>
  <c r="AR19" i="8"/>
  <c r="AO19" i="8"/>
  <c r="AL19" i="8"/>
  <c r="AS19" i="8" s="1"/>
  <c r="AI19" i="8"/>
  <c r="AF19" i="8"/>
  <c r="AC19" i="8"/>
  <c r="P19" i="8"/>
  <c r="AP18" i="8"/>
  <c r="AO18" i="8"/>
  <c r="AL18" i="8"/>
  <c r="AS18" i="8" s="1"/>
  <c r="AI18" i="8"/>
  <c r="AR18" i="8" s="1"/>
  <c r="AF18" i="8"/>
  <c r="AQ18" i="8" s="1"/>
  <c r="AC18" i="8"/>
  <c r="P18" i="8"/>
  <c r="AR17" i="8"/>
  <c r="AQ17" i="8"/>
  <c r="AP17" i="8"/>
  <c r="AL17" i="8"/>
  <c r="AS17" i="8" s="1"/>
  <c r="AI17" i="8"/>
  <c r="AF17" i="8"/>
  <c r="AC17" i="8"/>
  <c r="P17" i="8"/>
  <c r="AO17" i="8" s="1"/>
  <c r="AS16" i="8"/>
  <c r="AR16" i="8"/>
  <c r="AL16" i="8"/>
  <c r="AI16" i="8"/>
  <c r="AF16" i="8"/>
  <c r="AC16" i="8"/>
  <c r="P16" i="8"/>
  <c r="AO16" i="8" s="1"/>
  <c r="AS15" i="8"/>
  <c r="AL15" i="8"/>
  <c r="AI15" i="8"/>
  <c r="AR15" i="8" s="1"/>
  <c r="AF15" i="8"/>
  <c r="AC15" i="8"/>
  <c r="P15" i="8"/>
  <c r="AO15" i="8" s="1"/>
  <c r="AQ14" i="8"/>
  <c r="AP14" i="8"/>
  <c r="AO14" i="8"/>
  <c r="AL14" i="8"/>
  <c r="AI14" i="8"/>
  <c r="AR14" i="8" s="1"/>
  <c r="AF14" i="8"/>
  <c r="AC14" i="8"/>
  <c r="P14" i="8"/>
  <c r="AS13" i="8"/>
  <c r="AO13" i="8"/>
  <c r="AL13" i="8"/>
  <c r="AI13" i="8"/>
  <c r="AF13" i="8"/>
  <c r="AC13" i="8"/>
  <c r="P13" i="8"/>
  <c r="AL12" i="8"/>
  <c r="AI12" i="8"/>
  <c r="AF12" i="8"/>
  <c r="AQ12" i="8" s="1"/>
  <c r="AC12" i="8"/>
  <c r="AP12" i="8" s="1"/>
  <c r="P12" i="8"/>
  <c r="AO12" i="8" s="1"/>
  <c r="AL11" i="8"/>
  <c r="AS11" i="8" s="1"/>
  <c r="AI11" i="8"/>
  <c r="AR11" i="8" s="1"/>
  <c r="AF11" i="8"/>
  <c r="AQ11" i="8" s="1"/>
  <c r="AC11" i="8"/>
  <c r="AP11" i="8" s="1"/>
  <c r="P11" i="8"/>
  <c r="AO11" i="8" s="1"/>
  <c r="AP10" i="8"/>
  <c r="AO10" i="8"/>
  <c r="AL10" i="8"/>
  <c r="AI10" i="8"/>
  <c r="AF10" i="8"/>
  <c r="AC10" i="8"/>
  <c r="P10" i="8"/>
  <c r="AS9" i="8"/>
  <c r="AR9" i="8"/>
  <c r="AQ9" i="8"/>
  <c r="AP9" i="8"/>
  <c r="AO9" i="8"/>
  <c r="AL9" i="8"/>
  <c r="AI9" i="8"/>
  <c r="G12" i="16" s="1"/>
  <c r="G23" i="16" s="1"/>
  <c r="AF9" i="8"/>
  <c r="F12" i="16" s="1"/>
  <c r="F23" i="16" s="1"/>
  <c r="AC9" i="8"/>
  <c r="E12" i="16" s="1"/>
  <c r="E23" i="16" s="1"/>
  <c r="P9" i="8"/>
  <c r="D8" i="8"/>
  <c r="E8" i="8" s="1"/>
  <c r="F8" i="8" s="1"/>
  <c r="G8" i="8" s="1"/>
  <c r="H8" i="8" s="1"/>
  <c r="I8" i="8" s="1"/>
  <c r="J8" i="8" s="1"/>
  <c r="K8" i="8" s="1"/>
  <c r="L8" i="8" s="1"/>
  <c r="M8" i="8" s="1"/>
  <c r="N8" i="8" s="1"/>
  <c r="O8" i="8" s="1"/>
  <c r="Q8" i="8" s="1"/>
  <c r="R8" i="8" s="1"/>
  <c r="S8" i="8" s="1"/>
  <c r="T8" i="8" s="1"/>
  <c r="U8" i="8" s="1"/>
  <c r="V8" i="8" s="1"/>
  <c r="W8" i="8" s="1"/>
  <c r="X8" i="8" s="1"/>
  <c r="Y8" i="8" s="1"/>
  <c r="Z8" i="8" s="1"/>
  <c r="AA8" i="8" s="1"/>
  <c r="AB8" i="8" s="1"/>
  <c r="D7" i="8"/>
  <c r="AO7" i="8" s="1"/>
  <c r="H28" i="7"/>
  <c r="G28" i="7"/>
  <c r="F28" i="7"/>
  <c r="E28" i="7"/>
  <c r="D28" i="7"/>
  <c r="H27" i="7"/>
  <c r="BT27" i="7" s="1"/>
  <c r="G27" i="7"/>
  <c r="F27" i="7"/>
  <c r="E27" i="7"/>
  <c r="D27" i="7"/>
  <c r="BT26" i="7"/>
  <c r="H26" i="7"/>
  <c r="G26" i="7"/>
  <c r="F26" i="7"/>
  <c r="E26" i="7"/>
  <c r="D26" i="7"/>
  <c r="H25" i="7"/>
  <c r="G25" i="7"/>
  <c r="F25" i="7"/>
  <c r="E25" i="7"/>
  <c r="D25" i="7"/>
  <c r="H24" i="7"/>
  <c r="G24" i="7"/>
  <c r="F24" i="7"/>
  <c r="E24" i="7"/>
  <c r="D24" i="7"/>
  <c r="BT24" i="7" s="1"/>
  <c r="H23" i="7"/>
  <c r="G23" i="7"/>
  <c r="F23" i="7"/>
  <c r="E23" i="7"/>
  <c r="D23" i="7"/>
  <c r="H22" i="7"/>
  <c r="G22" i="7"/>
  <c r="F22" i="7"/>
  <c r="BT22" i="7" s="1"/>
  <c r="E22" i="7"/>
  <c r="D22" i="7"/>
  <c r="H21" i="7"/>
  <c r="G21" i="7"/>
  <c r="F21" i="7"/>
  <c r="E21" i="7"/>
  <c r="D21" i="7"/>
  <c r="BT21" i="7" s="1"/>
  <c r="H20" i="7"/>
  <c r="G20" i="7"/>
  <c r="F20" i="7"/>
  <c r="E20" i="7"/>
  <c r="D20" i="7"/>
  <c r="H19" i="7"/>
  <c r="G19" i="7"/>
  <c r="F19" i="7"/>
  <c r="E19" i="7"/>
  <c r="D19" i="7"/>
  <c r="C18" i="7"/>
  <c r="C17" i="7"/>
  <c r="C16" i="7"/>
  <c r="C15" i="7"/>
  <c r="C14" i="7"/>
  <c r="C13" i="7"/>
  <c r="C12" i="7"/>
  <c r="C11" i="7"/>
  <c r="C10" i="7"/>
  <c r="C9" i="7"/>
  <c r="J8" i="7"/>
  <c r="K8" i="7" s="1"/>
  <c r="L8" i="7" s="1"/>
  <c r="M8" i="7" s="1"/>
  <c r="N8" i="7" s="1"/>
  <c r="O8" i="7" s="1"/>
  <c r="P8" i="7" s="1"/>
  <c r="Q8" i="7" s="1"/>
  <c r="R8" i="7" s="1"/>
  <c r="S8" i="7" s="1"/>
  <c r="T8" i="7" s="1"/>
  <c r="U8" i="7" s="1"/>
  <c r="V8" i="7" s="1"/>
  <c r="W8" i="7" s="1"/>
  <c r="X8" i="7" s="1"/>
  <c r="Y8" i="7" s="1"/>
  <c r="Z8" i="7" s="1"/>
  <c r="AA8" i="7" s="1"/>
  <c r="AB8" i="7" s="1"/>
  <c r="AC8" i="7" s="1"/>
  <c r="AD8" i="7" s="1"/>
  <c r="AE8" i="7" s="1"/>
  <c r="AF8" i="7" s="1"/>
  <c r="AG8" i="7" s="1"/>
  <c r="AH8" i="7" s="1"/>
  <c r="AI8" i="7" s="1"/>
  <c r="AJ8" i="7" s="1"/>
  <c r="AK8" i="7" s="1"/>
  <c r="AL8" i="7" s="1"/>
  <c r="AM8" i="7" s="1"/>
  <c r="AN8" i="7" s="1"/>
  <c r="AO8" i="7" s="1"/>
  <c r="AP8" i="7" s="1"/>
  <c r="AQ8" i="7" s="1"/>
  <c r="AR8" i="7" s="1"/>
  <c r="AS8" i="7" s="1"/>
  <c r="AT8" i="7" s="1"/>
  <c r="AU8" i="7" s="1"/>
  <c r="AV8" i="7" s="1"/>
  <c r="AW8" i="7" s="1"/>
  <c r="AX8" i="7" s="1"/>
  <c r="AY8" i="7" s="1"/>
  <c r="AZ8" i="7" s="1"/>
  <c r="BA8" i="7" s="1"/>
  <c r="BB8" i="7" s="1"/>
  <c r="BC8" i="7" s="1"/>
  <c r="BD8" i="7" s="1"/>
  <c r="BE8" i="7" s="1"/>
  <c r="BF8" i="7" s="1"/>
  <c r="BG8" i="7" s="1"/>
  <c r="BH8" i="7" s="1"/>
  <c r="BI8" i="7" s="1"/>
  <c r="BJ8" i="7" s="1"/>
  <c r="BK8" i="7" s="1"/>
  <c r="BL8" i="7" s="1"/>
  <c r="BM8" i="7" s="1"/>
  <c r="BN8" i="7" s="1"/>
  <c r="BO8" i="7" s="1"/>
  <c r="BP8" i="7" s="1"/>
  <c r="BQ8" i="7" s="1"/>
  <c r="D8" i="7"/>
  <c r="E8" i="7" s="1"/>
  <c r="F8" i="7" s="1"/>
  <c r="G8" i="7" s="1"/>
  <c r="H8" i="7" s="1"/>
  <c r="J7" i="7"/>
  <c r="V7" i="7" s="1"/>
  <c r="AH7" i="7" s="1"/>
  <c r="AT7" i="7" s="1"/>
  <c r="BF7" i="7" s="1"/>
  <c r="AG55" i="6"/>
  <c r="V55" i="6"/>
  <c r="I55" i="6"/>
  <c r="AG54" i="6"/>
  <c r="T54" i="6"/>
  <c r="Q54" i="6"/>
  <c r="L54" i="6"/>
  <c r="D54" i="6"/>
  <c r="D53" i="6"/>
  <c r="Z52" i="6"/>
  <c r="W52" i="6"/>
  <c r="R52" i="6"/>
  <c r="J52" i="6"/>
  <c r="U51" i="6"/>
  <c r="J51" i="6"/>
  <c r="AF50" i="6"/>
  <c r="AH50" i="6" s="1"/>
  <c r="AC50" i="6"/>
  <c r="AE50" i="6" s="1"/>
  <c r="X50" i="6"/>
  <c r="P50" i="6"/>
  <c r="AB50" i="6" s="1"/>
  <c r="E50" i="6"/>
  <c r="AA49" i="6"/>
  <c r="P49" i="6"/>
  <c r="C49" i="6"/>
  <c r="AI48" i="6"/>
  <c r="AK48" i="6" s="1"/>
  <c r="AD48" i="6"/>
  <c r="V48" i="6"/>
  <c r="K48" i="6"/>
  <c r="AG47" i="6"/>
  <c r="V47" i="6"/>
  <c r="I47" i="6"/>
  <c r="F47" i="6"/>
  <c r="Q46" i="6"/>
  <c r="R44" i="6"/>
  <c r="U43" i="6"/>
  <c r="X42" i="6"/>
  <c r="AA41" i="6"/>
  <c r="AD40" i="6"/>
  <c r="AG39" i="6"/>
  <c r="AJ38" i="6"/>
  <c r="Z36" i="6"/>
  <c r="R36" i="6"/>
  <c r="C35" i="6"/>
  <c r="D35" i="6" s="1"/>
  <c r="E35" i="6" s="1"/>
  <c r="F35" i="6" s="1"/>
  <c r="G35" i="6" s="1"/>
  <c r="H35" i="6" s="1"/>
  <c r="I35" i="6" s="1"/>
  <c r="J35" i="6" s="1"/>
  <c r="K35" i="6" s="1"/>
  <c r="L35" i="6" s="1"/>
  <c r="M35" i="6" s="1"/>
  <c r="N35" i="6" s="1"/>
  <c r="P35" i="6" s="1"/>
  <c r="Q35" i="6" s="1"/>
  <c r="R35" i="6" s="1"/>
  <c r="S35" i="6" s="1"/>
  <c r="T35" i="6" s="1"/>
  <c r="U35" i="6" s="1"/>
  <c r="V35" i="6" s="1"/>
  <c r="W35" i="6" s="1"/>
  <c r="X35" i="6" s="1"/>
  <c r="Y35" i="6" s="1"/>
  <c r="Z35" i="6" s="1"/>
  <c r="AA35" i="6" s="1"/>
  <c r="AK30" i="6"/>
  <c r="AJ30" i="6"/>
  <c r="AJ55" i="6" s="1"/>
  <c r="AI30" i="6"/>
  <c r="AI55" i="6" s="1"/>
  <c r="AG30" i="6"/>
  <c r="AF30" i="6"/>
  <c r="AF55" i="6" s="1"/>
  <c r="AH55" i="6" s="1"/>
  <c r="AD30" i="6"/>
  <c r="AD55" i="6" s="1"/>
  <c r="AC30" i="6"/>
  <c r="AC55" i="6" s="1"/>
  <c r="AA30" i="6"/>
  <c r="AA55" i="6" s="1"/>
  <c r="Z30" i="6"/>
  <c r="Z55" i="6" s="1"/>
  <c r="Y30" i="6"/>
  <c r="Y55" i="6" s="1"/>
  <c r="X30" i="6"/>
  <c r="X55" i="6" s="1"/>
  <c r="W30" i="6"/>
  <c r="W55" i="6" s="1"/>
  <c r="V30" i="6"/>
  <c r="U30" i="6"/>
  <c r="U55" i="6" s="1"/>
  <c r="T30" i="6"/>
  <c r="T55" i="6" s="1"/>
  <c r="S30" i="6"/>
  <c r="S55" i="6" s="1"/>
  <c r="R30" i="6"/>
  <c r="R55" i="6" s="1"/>
  <c r="Q30" i="6"/>
  <c r="Q55" i="6" s="1"/>
  <c r="P30" i="6"/>
  <c r="P55" i="6" s="1"/>
  <c r="N30" i="6"/>
  <c r="N55" i="6" s="1"/>
  <c r="M30" i="6"/>
  <c r="M55" i="6" s="1"/>
  <c r="L30" i="6"/>
  <c r="L55" i="6" s="1"/>
  <c r="K30" i="6"/>
  <c r="K55" i="6" s="1"/>
  <c r="J30" i="6"/>
  <c r="J55" i="6" s="1"/>
  <c r="I30" i="6"/>
  <c r="H30" i="6"/>
  <c r="H55" i="6" s="1"/>
  <c r="G30" i="6"/>
  <c r="G55" i="6" s="1"/>
  <c r="F30" i="6"/>
  <c r="F55" i="6" s="1"/>
  <c r="E30" i="6"/>
  <c r="E55" i="6" s="1"/>
  <c r="D30" i="6"/>
  <c r="D55" i="6" s="1"/>
  <c r="C30" i="6"/>
  <c r="C55" i="6" s="1"/>
  <c r="AJ29" i="6"/>
  <c r="AJ54" i="6" s="1"/>
  <c r="AI29" i="6"/>
  <c r="AK29" i="6" s="1"/>
  <c r="AG29" i="6"/>
  <c r="AF29" i="6"/>
  <c r="AF54" i="6" s="1"/>
  <c r="AH54" i="6" s="1"/>
  <c r="AD29" i="6"/>
  <c r="AD54" i="6" s="1"/>
  <c r="AE54" i="6" s="1"/>
  <c r="AC29" i="6"/>
  <c r="AC54" i="6" s="1"/>
  <c r="AA29" i="6"/>
  <c r="AA54" i="6" s="1"/>
  <c r="Z29" i="6"/>
  <c r="Z54" i="6" s="1"/>
  <c r="Y29" i="6"/>
  <c r="Y54" i="6" s="1"/>
  <c r="X29" i="6"/>
  <c r="X54" i="6" s="1"/>
  <c r="W29" i="6"/>
  <c r="W54" i="6" s="1"/>
  <c r="V29" i="6"/>
  <c r="V54" i="6" s="1"/>
  <c r="U29" i="6"/>
  <c r="U54" i="6" s="1"/>
  <c r="T29" i="6"/>
  <c r="S29" i="6"/>
  <c r="S54" i="6" s="1"/>
  <c r="R29" i="6"/>
  <c r="R54" i="6" s="1"/>
  <c r="Q29" i="6"/>
  <c r="P29" i="6"/>
  <c r="P54" i="6" s="1"/>
  <c r="N29" i="6"/>
  <c r="N54" i="6" s="1"/>
  <c r="M29" i="6"/>
  <c r="M54" i="6" s="1"/>
  <c r="L29" i="6"/>
  <c r="K29" i="6"/>
  <c r="K54" i="6" s="1"/>
  <c r="J29" i="6"/>
  <c r="J54" i="6" s="1"/>
  <c r="I29" i="6"/>
  <c r="I54" i="6" s="1"/>
  <c r="H29" i="6"/>
  <c r="H54" i="6" s="1"/>
  <c r="G29" i="6"/>
  <c r="G54" i="6" s="1"/>
  <c r="F29" i="6"/>
  <c r="F54" i="6" s="1"/>
  <c r="E29" i="6"/>
  <c r="E54" i="6" s="1"/>
  <c r="D29" i="6"/>
  <c r="C29" i="6"/>
  <c r="C54" i="6" s="1"/>
  <c r="AJ28" i="6"/>
  <c r="AJ53" i="6" s="1"/>
  <c r="AI28" i="6"/>
  <c r="AI53" i="6" s="1"/>
  <c r="AG28" i="6"/>
  <c r="AG53" i="6" s="1"/>
  <c r="AF28" i="6"/>
  <c r="AF53" i="6" s="1"/>
  <c r="AH53" i="6" s="1"/>
  <c r="AD28" i="6"/>
  <c r="AD53" i="6" s="1"/>
  <c r="AC28" i="6"/>
  <c r="AC53" i="6" s="1"/>
  <c r="AA28" i="6"/>
  <c r="AA53" i="6" s="1"/>
  <c r="Z28" i="6"/>
  <c r="Z53" i="6" s="1"/>
  <c r="Y28" i="6"/>
  <c r="Y53" i="6" s="1"/>
  <c r="X28" i="6"/>
  <c r="X53" i="6" s="1"/>
  <c r="W28" i="6"/>
  <c r="W53" i="6" s="1"/>
  <c r="V28" i="6"/>
  <c r="V53" i="6" s="1"/>
  <c r="U28" i="6"/>
  <c r="U53" i="6" s="1"/>
  <c r="T28" i="6"/>
  <c r="T53" i="6" s="1"/>
  <c r="S28" i="6"/>
  <c r="S53" i="6" s="1"/>
  <c r="R28" i="6"/>
  <c r="R53" i="6" s="1"/>
  <c r="Q28" i="6"/>
  <c r="Q53" i="6" s="1"/>
  <c r="P28" i="6"/>
  <c r="P53" i="6" s="1"/>
  <c r="N28" i="6"/>
  <c r="N53" i="6" s="1"/>
  <c r="M28" i="6"/>
  <c r="M53" i="6" s="1"/>
  <c r="L28" i="6"/>
  <c r="L53" i="6" s="1"/>
  <c r="K28" i="6"/>
  <c r="K53" i="6" s="1"/>
  <c r="J28" i="6"/>
  <c r="J53" i="6" s="1"/>
  <c r="I28" i="6"/>
  <c r="I53" i="6" s="1"/>
  <c r="H28" i="6"/>
  <c r="H53" i="6" s="1"/>
  <c r="G28" i="6"/>
  <c r="G53" i="6" s="1"/>
  <c r="F28" i="6"/>
  <c r="F53" i="6" s="1"/>
  <c r="E28" i="6"/>
  <c r="E53" i="6" s="1"/>
  <c r="D28" i="6"/>
  <c r="C28" i="6"/>
  <c r="C53" i="6" s="1"/>
  <c r="AJ27" i="6"/>
  <c r="AJ52" i="6" s="1"/>
  <c r="AK52" i="6" s="1"/>
  <c r="AI27" i="6"/>
  <c r="AI52" i="6" s="1"/>
  <c r="AG27" i="6"/>
  <c r="AG52" i="6" s="1"/>
  <c r="AF27" i="6"/>
  <c r="AF52" i="6" s="1"/>
  <c r="AD27" i="6"/>
  <c r="AD52" i="6" s="1"/>
  <c r="AC27" i="6"/>
  <c r="AC52" i="6" s="1"/>
  <c r="AA27" i="6"/>
  <c r="AA52" i="6" s="1"/>
  <c r="Z27" i="6"/>
  <c r="Y27" i="6"/>
  <c r="Y52" i="6" s="1"/>
  <c r="X27" i="6"/>
  <c r="X52" i="6" s="1"/>
  <c r="W27" i="6"/>
  <c r="V27" i="6"/>
  <c r="V52" i="6" s="1"/>
  <c r="U27" i="6"/>
  <c r="U52" i="6" s="1"/>
  <c r="T27" i="6"/>
  <c r="T52" i="6" s="1"/>
  <c r="S27" i="6"/>
  <c r="S52" i="6" s="1"/>
  <c r="R27" i="6"/>
  <c r="Q27" i="6"/>
  <c r="Q52" i="6" s="1"/>
  <c r="P27" i="6"/>
  <c r="P52" i="6" s="1"/>
  <c r="N27" i="6"/>
  <c r="N52" i="6" s="1"/>
  <c r="M27" i="6"/>
  <c r="M52" i="6" s="1"/>
  <c r="L27" i="6"/>
  <c r="L52" i="6" s="1"/>
  <c r="K27" i="6"/>
  <c r="K52" i="6" s="1"/>
  <c r="J27" i="6"/>
  <c r="I27" i="6"/>
  <c r="I52" i="6" s="1"/>
  <c r="H27" i="6"/>
  <c r="H52" i="6" s="1"/>
  <c r="G27" i="6"/>
  <c r="G52" i="6" s="1"/>
  <c r="F27" i="6"/>
  <c r="F52" i="6" s="1"/>
  <c r="E27" i="6"/>
  <c r="E52" i="6" s="1"/>
  <c r="D27" i="6"/>
  <c r="D52" i="6" s="1"/>
  <c r="C27" i="6"/>
  <c r="C52" i="6" s="1"/>
  <c r="AJ26" i="6"/>
  <c r="AJ51" i="6" s="1"/>
  <c r="AI26" i="6"/>
  <c r="AI51" i="6" s="1"/>
  <c r="AG26" i="6"/>
  <c r="AG51" i="6" s="1"/>
  <c r="AF26" i="6"/>
  <c r="AF51" i="6" s="1"/>
  <c r="AE26" i="6"/>
  <c r="AD26" i="6"/>
  <c r="AD51" i="6" s="1"/>
  <c r="AC26" i="6"/>
  <c r="AC51" i="6" s="1"/>
  <c r="AE51" i="6" s="1"/>
  <c r="AA26" i="6"/>
  <c r="AA51" i="6" s="1"/>
  <c r="Z26" i="6"/>
  <c r="Z51" i="6" s="1"/>
  <c r="Y26" i="6"/>
  <c r="Y51" i="6" s="1"/>
  <c r="X26" i="6"/>
  <c r="X51" i="6" s="1"/>
  <c r="W26" i="6"/>
  <c r="W51" i="6" s="1"/>
  <c r="V26" i="6"/>
  <c r="V51" i="6" s="1"/>
  <c r="U26" i="6"/>
  <c r="T26" i="6"/>
  <c r="T51" i="6" s="1"/>
  <c r="S26" i="6"/>
  <c r="S51" i="6" s="1"/>
  <c r="R26" i="6"/>
  <c r="R51" i="6" s="1"/>
  <c r="Q26" i="6"/>
  <c r="Q51" i="6" s="1"/>
  <c r="P26" i="6"/>
  <c r="P51" i="6" s="1"/>
  <c r="AB51" i="6" s="1"/>
  <c r="N26" i="6"/>
  <c r="N51" i="6" s="1"/>
  <c r="M26" i="6"/>
  <c r="M51" i="6" s="1"/>
  <c r="L26" i="6"/>
  <c r="L51" i="6" s="1"/>
  <c r="K26" i="6"/>
  <c r="K51" i="6" s="1"/>
  <c r="J26" i="6"/>
  <c r="I26" i="6"/>
  <c r="I51" i="6" s="1"/>
  <c r="H26" i="6"/>
  <c r="H51" i="6" s="1"/>
  <c r="G26" i="6"/>
  <c r="G51" i="6" s="1"/>
  <c r="F26" i="6"/>
  <c r="F51" i="6" s="1"/>
  <c r="E26" i="6"/>
  <c r="E51" i="6" s="1"/>
  <c r="D26" i="6"/>
  <c r="D51" i="6" s="1"/>
  <c r="C26" i="6"/>
  <c r="C51" i="6" s="1"/>
  <c r="AJ25" i="6"/>
  <c r="AJ50" i="6" s="1"/>
  <c r="AI25" i="6"/>
  <c r="AI50" i="6" s="1"/>
  <c r="AK50" i="6" s="1"/>
  <c r="AH25" i="6"/>
  <c r="AG25" i="6"/>
  <c r="AG50" i="6" s="1"/>
  <c r="AF25" i="6"/>
  <c r="AE25" i="6"/>
  <c r="AD25" i="6"/>
  <c r="AD50" i="6" s="1"/>
  <c r="AC25" i="6"/>
  <c r="AA25" i="6"/>
  <c r="AA50" i="6" s="1"/>
  <c r="Z25" i="6"/>
  <c r="Z50" i="6" s="1"/>
  <c r="Y25" i="6"/>
  <c r="Y50" i="6" s="1"/>
  <c r="X25" i="6"/>
  <c r="W25" i="6"/>
  <c r="W50" i="6" s="1"/>
  <c r="V25" i="6"/>
  <c r="V50" i="6" s="1"/>
  <c r="U25" i="6"/>
  <c r="U50" i="6" s="1"/>
  <c r="T25" i="6"/>
  <c r="T50" i="6" s="1"/>
  <c r="S25" i="6"/>
  <c r="S50" i="6" s="1"/>
  <c r="R25" i="6"/>
  <c r="R50" i="6" s="1"/>
  <c r="Q25" i="6"/>
  <c r="Q50" i="6" s="1"/>
  <c r="P25" i="6"/>
  <c r="N25" i="6"/>
  <c r="N50" i="6" s="1"/>
  <c r="M25" i="6"/>
  <c r="M50" i="6" s="1"/>
  <c r="L25" i="6"/>
  <c r="L50" i="6" s="1"/>
  <c r="K25" i="6"/>
  <c r="K50" i="6" s="1"/>
  <c r="J25" i="6"/>
  <c r="J50" i="6" s="1"/>
  <c r="I25" i="6"/>
  <c r="I50" i="6" s="1"/>
  <c r="H25" i="6"/>
  <c r="H50" i="6" s="1"/>
  <c r="G25" i="6"/>
  <c r="G50" i="6" s="1"/>
  <c r="F25" i="6"/>
  <c r="F50" i="6" s="1"/>
  <c r="E25" i="6"/>
  <c r="D25" i="6"/>
  <c r="D50" i="6" s="1"/>
  <c r="C25" i="6"/>
  <c r="C50" i="6" s="1"/>
  <c r="AK24" i="6"/>
  <c r="AJ24" i="6"/>
  <c r="AJ49" i="6" s="1"/>
  <c r="AI24" i="6"/>
  <c r="AI49" i="6" s="1"/>
  <c r="AK49" i="6" s="1"/>
  <c r="AH24" i="6"/>
  <c r="AG24" i="6"/>
  <c r="AG49" i="6" s="1"/>
  <c r="AF24" i="6"/>
  <c r="AF49" i="6" s="1"/>
  <c r="AH49" i="6" s="1"/>
  <c r="AE24" i="6"/>
  <c r="AD24" i="6"/>
  <c r="AD49" i="6" s="1"/>
  <c r="AC24" i="6"/>
  <c r="AC49" i="6" s="1"/>
  <c r="AA24" i="6"/>
  <c r="Z24" i="6"/>
  <c r="Z49" i="6" s="1"/>
  <c r="Y24" i="6"/>
  <c r="Y49" i="6" s="1"/>
  <c r="X24" i="6"/>
  <c r="X49" i="6" s="1"/>
  <c r="W24" i="6"/>
  <c r="W49" i="6" s="1"/>
  <c r="V24" i="6"/>
  <c r="V49" i="6" s="1"/>
  <c r="U24" i="6"/>
  <c r="U49" i="6" s="1"/>
  <c r="T24" i="6"/>
  <c r="T49" i="6" s="1"/>
  <c r="S24" i="6"/>
  <c r="S49" i="6" s="1"/>
  <c r="R24" i="6"/>
  <c r="R49" i="6" s="1"/>
  <c r="Q24" i="6"/>
  <c r="Q49" i="6" s="1"/>
  <c r="P24" i="6"/>
  <c r="AB24" i="6" s="1"/>
  <c r="N24" i="6"/>
  <c r="N49" i="6" s="1"/>
  <c r="M24" i="6"/>
  <c r="M49" i="6" s="1"/>
  <c r="L24" i="6"/>
  <c r="L49" i="6" s="1"/>
  <c r="K24" i="6"/>
  <c r="K49" i="6" s="1"/>
  <c r="J24" i="6"/>
  <c r="J49" i="6" s="1"/>
  <c r="I24" i="6"/>
  <c r="I49" i="6" s="1"/>
  <c r="H24" i="6"/>
  <c r="H49" i="6" s="1"/>
  <c r="G24" i="6"/>
  <c r="O24" i="6" s="1"/>
  <c r="F24" i="6"/>
  <c r="F49" i="6" s="1"/>
  <c r="E24" i="6"/>
  <c r="E49" i="6" s="1"/>
  <c r="D24" i="6"/>
  <c r="D49" i="6" s="1"/>
  <c r="C24" i="6"/>
  <c r="AK23" i="6"/>
  <c r="AJ23" i="6"/>
  <c r="AJ48" i="6" s="1"/>
  <c r="AI23" i="6"/>
  <c r="AH23" i="6"/>
  <c r="AG23" i="6"/>
  <c r="AG48" i="6" s="1"/>
  <c r="AF23" i="6"/>
  <c r="AF48" i="6" s="1"/>
  <c r="AD23" i="6"/>
  <c r="AC23" i="6"/>
  <c r="AE23" i="6" s="1"/>
  <c r="AA23" i="6"/>
  <c r="AA48" i="6" s="1"/>
  <c r="Z23" i="6"/>
  <c r="Z48" i="6" s="1"/>
  <c r="Y23" i="6"/>
  <c r="Y48" i="6" s="1"/>
  <c r="X23" i="6"/>
  <c r="X48" i="6" s="1"/>
  <c r="W23" i="6"/>
  <c r="W48" i="6" s="1"/>
  <c r="V23" i="6"/>
  <c r="U23" i="6"/>
  <c r="U48" i="6" s="1"/>
  <c r="T23" i="6"/>
  <c r="T48" i="6" s="1"/>
  <c r="S23" i="6"/>
  <c r="S48" i="6" s="1"/>
  <c r="R23" i="6"/>
  <c r="R48" i="6" s="1"/>
  <c r="Q23" i="6"/>
  <c r="Q48" i="6" s="1"/>
  <c r="P23" i="6"/>
  <c r="P48" i="6" s="1"/>
  <c r="N23" i="6"/>
  <c r="N48" i="6" s="1"/>
  <c r="M23" i="6"/>
  <c r="M48" i="6" s="1"/>
  <c r="L23" i="6"/>
  <c r="L48" i="6" s="1"/>
  <c r="K23" i="6"/>
  <c r="J23" i="6"/>
  <c r="J48" i="6" s="1"/>
  <c r="I23" i="6"/>
  <c r="I48" i="6" s="1"/>
  <c r="H23" i="6"/>
  <c r="H48" i="6" s="1"/>
  <c r="G23" i="6"/>
  <c r="G48" i="6" s="1"/>
  <c r="F23" i="6"/>
  <c r="F48" i="6" s="1"/>
  <c r="E23" i="6"/>
  <c r="E48" i="6" s="1"/>
  <c r="D23" i="6"/>
  <c r="D48" i="6" s="1"/>
  <c r="C23" i="6"/>
  <c r="O23" i="6" s="1"/>
  <c r="AK22" i="6"/>
  <c r="AJ22" i="6"/>
  <c r="AJ47" i="6" s="1"/>
  <c r="AI22" i="6"/>
  <c r="AI47" i="6" s="1"/>
  <c r="AK47" i="6" s="1"/>
  <c r="AG22" i="6"/>
  <c r="AF22" i="6"/>
  <c r="AF47" i="6" s="1"/>
  <c r="AH47" i="6" s="1"/>
  <c r="AD22" i="6"/>
  <c r="AD47" i="6" s="1"/>
  <c r="AC22" i="6"/>
  <c r="AC47" i="6" s="1"/>
  <c r="AE47" i="6" s="1"/>
  <c r="AA22" i="6"/>
  <c r="AA47" i="6" s="1"/>
  <c r="Z22" i="6"/>
  <c r="Z47" i="6" s="1"/>
  <c r="Y22" i="6"/>
  <c r="Y47" i="6" s="1"/>
  <c r="X22" i="6"/>
  <c r="X47" i="6" s="1"/>
  <c r="W22" i="6"/>
  <c r="W47" i="6" s="1"/>
  <c r="V22" i="6"/>
  <c r="U22" i="6"/>
  <c r="U47" i="6" s="1"/>
  <c r="T22" i="6"/>
  <c r="T47" i="6" s="1"/>
  <c r="S22" i="6"/>
  <c r="S47" i="6" s="1"/>
  <c r="R22" i="6"/>
  <c r="R47" i="6" s="1"/>
  <c r="Q22" i="6"/>
  <c r="Q47" i="6" s="1"/>
  <c r="P22" i="6"/>
  <c r="P47" i="6" s="1"/>
  <c r="AB47" i="6" s="1"/>
  <c r="N22" i="6"/>
  <c r="N47" i="6" s="1"/>
  <c r="M22" i="6"/>
  <c r="M47" i="6" s="1"/>
  <c r="L22" i="6"/>
  <c r="L47" i="6" s="1"/>
  <c r="K22" i="6"/>
  <c r="K47" i="6" s="1"/>
  <c r="J22" i="6"/>
  <c r="J47" i="6" s="1"/>
  <c r="I22" i="6"/>
  <c r="H22" i="6"/>
  <c r="H47" i="6" s="1"/>
  <c r="G22" i="6"/>
  <c r="G47" i="6" s="1"/>
  <c r="F22" i="6"/>
  <c r="E22" i="6"/>
  <c r="E47" i="6" s="1"/>
  <c r="D22" i="6"/>
  <c r="D47" i="6" s="1"/>
  <c r="C22" i="6"/>
  <c r="C47" i="6" s="1"/>
  <c r="AJ21" i="6"/>
  <c r="AJ46" i="6" s="1"/>
  <c r="AI21" i="6"/>
  <c r="AK21" i="6" s="1"/>
  <c r="AG21" i="6"/>
  <c r="AG46" i="6" s="1"/>
  <c r="AF21" i="6"/>
  <c r="AF46" i="6" s="1"/>
  <c r="AH46" i="6" s="1"/>
  <c r="AD21" i="6"/>
  <c r="AD46" i="6" s="1"/>
  <c r="AE46" i="6" s="1"/>
  <c r="AC21" i="6"/>
  <c r="AC46" i="6" s="1"/>
  <c r="AA21" i="6"/>
  <c r="AA46" i="6" s="1"/>
  <c r="Z21" i="6"/>
  <c r="Z46" i="6" s="1"/>
  <c r="Y21" i="6"/>
  <c r="Y46" i="6" s="1"/>
  <c r="X21" i="6"/>
  <c r="X46" i="6" s="1"/>
  <c r="W21" i="6"/>
  <c r="W46" i="6" s="1"/>
  <c r="V21" i="6"/>
  <c r="V46" i="6" s="1"/>
  <c r="U21" i="6"/>
  <c r="U46" i="6" s="1"/>
  <c r="T21" i="6"/>
  <c r="T46" i="6" s="1"/>
  <c r="S21" i="6"/>
  <c r="S46" i="6" s="1"/>
  <c r="R21" i="6"/>
  <c r="R46" i="6" s="1"/>
  <c r="Q21" i="6"/>
  <c r="P21" i="6"/>
  <c r="P46" i="6" s="1"/>
  <c r="AB46" i="6" s="1"/>
  <c r="N21" i="6"/>
  <c r="N46" i="6" s="1"/>
  <c r="M21" i="6"/>
  <c r="M46" i="6" s="1"/>
  <c r="L21" i="6"/>
  <c r="L46" i="6" s="1"/>
  <c r="K21" i="6"/>
  <c r="K46" i="6" s="1"/>
  <c r="J21" i="6"/>
  <c r="J46" i="6" s="1"/>
  <c r="I21" i="6"/>
  <c r="I46" i="6" s="1"/>
  <c r="H21" i="6"/>
  <c r="H46" i="6" s="1"/>
  <c r="G21" i="6"/>
  <c r="G46" i="6" s="1"/>
  <c r="F21" i="6"/>
  <c r="F46" i="6" s="1"/>
  <c r="E21" i="6"/>
  <c r="E46" i="6" s="1"/>
  <c r="D21" i="6"/>
  <c r="D46" i="6" s="1"/>
  <c r="C21" i="6"/>
  <c r="C46" i="6" s="1"/>
  <c r="AJ20" i="6"/>
  <c r="AJ45" i="6" s="1"/>
  <c r="AI20" i="6"/>
  <c r="AI45" i="6" s="1"/>
  <c r="AK45" i="6" s="1"/>
  <c r="AG20" i="6"/>
  <c r="AG45" i="6" s="1"/>
  <c r="AH45" i="6" s="1"/>
  <c r="AF20" i="6"/>
  <c r="AF45" i="6" s="1"/>
  <c r="AD20" i="6"/>
  <c r="AD45" i="6" s="1"/>
  <c r="AC20" i="6"/>
  <c r="AC45" i="6" s="1"/>
  <c r="AE45" i="6" s="1"/>
  <c r="AA20" i="6"/>
  <c r="AA45" i="6" s="1"/>
  <c r="Z20" i="6"/>
  <c r="Z45" i="6" s="1"/>
  <c r="Y20" i="6"/>
  <c r="Y45" i="6" s="1"/>
  <c r="X20" i="6"/>
  <c r="X45" i="6" s="1"/>
  <c r="W20" i="6"/>
  <c r="W45" i="6" s="1"/>
  <c r="V20" i="6"/>
  <c r="V45" i="6" s="1"/>
  <c r="U20" i="6"/>
  <c r="U45" i="6" s="1"/>
  <c r="T20" i="6"/>
  <c r="T45" i="6" s="1"/>
  <c r="S20" i="6"/>
  <c r="S45" i="6" s="1"/>
  <c r="R20" i="6"/>
  <c r="R45" i="6" s="1"/>
  <c r="Q20" i="6"/>
  <c r="Q45" i="6" s="1"/>
  <c r="P20" i="6"/>
  <c r="P45" i="6" s="1"/>
  <c r="N20" i="6"/>
  <c r="N45" i="6" s="1"/>
  <c r="M20" i="6"/>
  <c r="M45" i="6" s="1"/>
  <c r="L20" i="6"/>
  <c r="L45" i="6" s="1"/>
  <c r="K20" i="6"/>
  <c r="K45" i="6" s="1"/>
  <c r="J20" i="6"/>
  <c r="J45" i="6" s="1"/>
  <c r="I20" i="6"/>
  <c r="I45" i="6" s="1"/>
  <c r="H20" i="6"/>
  <c r="H45" i="6" s="1"/>
  <c r="G20" i="6"/>
  <c r="G45" i="6" s="1"/>
  <c r="F20" i="6"/>
  <c r="F45" i="6" s="1"/>
  <c r="E20" i="6"/>
  <c r="E45" i="6" s="1"/>
  <c r="D20" i="6"/>
  <c r="D45" i="6" s="1"/>
  <c r="C20" i="6"/>
  <c r="C45" i="6" s="1"/>
  <c r="AJ19" i="6"/>
  <c r="AK19" i="6" s="1"/>
  <c r="AI19" i="6"/>
  <c r="AI44" i="6" s="1"/>
  <c r="AG19" i="6"/>
  <c r="AG44" i="6" s="1"/>
  <c r="AF19" i="6"/>
  <c r="AF44" i="6" s="1"/>
  <c r="AH44" i="6" s="1"/>
  <c r="AD19" i="6"/>
  <c r="AD44" i="6" s="1"/>
  <c r="AC19" i="6"/>
  <c r="AC44" i="6" s="1"/>
  <c r="AE44" i="6" s="1"/>
  <c r="AA19" i="6"/>
  <c r="AA44" i="6" s="1"/>
  <c r="Z19" i="6"/>
  <c r="Z44" i="6" s="1"/>
  <c r="Y19" i="6"/>
  <c r="Y44" i="6" s="1"/>
  <c r="X19" i="6"/>
  <c r="X44" i="6" s="1"/>
  <c r="W19" i="6"/>
  <c r="W44" i="6" s="1"/>
  <c r="V19" i="6"/>
  <c r="V44" i="6" s="1"/>
  <c r="U19" i="6"/>
  <c r="U44" i="6" s="1"/>
  <c r="T19" i="6"/>
  <c r="T44" i="6" s="1"/>
  <c r="S19" i="6"/>
  <c r="S44" i="6" s="1"/>
  <c r="R19" i="6"/>
  <c r="Q19" i="6"/>
  <c r="Q44" i="6" s="1"/>
  <c r="P19" i="6"/>
  <c r="P44" i="6" s="1"/>
  <c r="N19" i="6"/>
  <c r="N44" i="6" s="1"/>
  <c r="M19" i="6"/>
  <c r="M44" i="6" s="1"/>
  <c r="L19" i="6"/>
  <c r="L44" i="6" s="1"/>
  <c r="K19" i="6"/>
  <c r="K44" i="6" s="1"/>
  <c r="J19" i="6"/>
  <c r="J44" i="6" s="1"/>
  <c r="I19" i="6"/>
  <c r="I44" i="6" s="1"/>
  <c r="H19" i="6"/>
  <c r="H44" i="6" s="1"/>
  <c r="G19" i="6"/>
  <c r="G44" i="6" s="1"/>
  <c r="F19" i="6"/>
  <c r="F44" i="6" s="1"/>
  <c r="E19" i="6"/>
  <c r="E44" i="6" s="1"/>
  <c r="D19" i="6"/>
  <c r="D44" i="6" s="1"/>
  <c r="C19" i="6"/>
  <c r="C44" i="6" s="1"/>
  <c r="AJ18" i="6"/>
  <c r="AJ43" i="6" s="1"/>
  <c r="AI18" i="6"/>
  <c r="AI43" i="6" s="1"/>
  <c r="AK43" i="6" s="1"/>
  <c r="AG18" i="6"/>
  <c r="AG43" i="6" s="1"/>
  <c r="AF18" i="6"/>
  <c r="AF43" i="6" s="1"/>
  <c r="AE18" i="6"/>
  <c r="AD18" i="6"/>
  <c r="AD43" i="6" s="1"/>
  <c r="AC18" i="6"/>
  <c r="AC43" i="6" s="1"/>
  <c r="AE43" i="6" s="1"/>
  <c r="AA18" i="6"/>
  <c r="AA43" i="6" s="1"/>
  <c r="Z18" i="6"/>
  <c r="Z43" i="6" s="1"/>
  <c r="Y18" i="6"/>
  <c r="Y43" i="6" s="1"/>
  <c r="X18" i="6"/>
  <c r="X43" i="6" s="1"/>
  <c r="W18" i="6"/>
  <c r="W43" i="6" s="1"/>
  <c r="V18" i="6"/>
  <c r="V43" i="6" s="1"/>
  <c r="U18" i="6"/>
  <c r="T18" i="6"/>
  <c r="T43" i="6" s="1"/>
  <c r="S18" i="6"/>
  <c r="S43" i="6" s="1"/>
  <c r="R18" i="6"/>
  <c r="R43" i="6" s="1"/>
  <c r="Q18" i="6"/>
  <c r="Q43" i="6" s="1"/>
  <c r="P18" i="6"/>
  <c r="P43" i="6" s="1"/>
  <c r="N18" i="6"/>
  <c r="N43" i="6" s="1"/>
  <c r="M18" i="6"/>
  <c r="M43" i="6" s="1"/>
  <c r="L18" i="6"/>
  <c r="L43" i="6" s="1"/>
  <c r="K18" i="6"/>
  <c r="K43" i="6" s="1"/>
  <c r="J18" i="6"/>
  <c r="J43" i="6" s="1"/>
  <c r="I18" i="6"/>
  <c r="I43" i="6" s="1"/>
  <c r="H18" i="6"/>
  <c r="H43" i="6" s="1"/>
  <c r="G18" i="6"/>
  <c r="F18" i="6"/>
  <c r="F43" i="6" s="1"/>
  <c r="E18" i="6"/>
  <c r="E43" i="6" s="1"/>
  <c r="D18" i="6"/>
  <c r="D43" i="6" s="1"/>
  <c r="C18" i="6"/>
  <c r="C43" i="6" s="1"/>
  <c r="AJ17" i="6"/>
  <c r="AJ42" i="6" s="1"/>
  <c r="AI17" i="6"/>
  <c r="AI42" i="6" s="1"/>
  <c r="AH17" i="6"/>
  <c r="AG17" i="6"/>
  <c r="AG42" i="6" s="1"/>
  <c r="AF17" i="6"/>
  <c r="AF42" i="6" s="1"/>
  <c r="AH42" i="6" s="1"/>
  <c r="AE17" i="6"/>
  <c r="AD17" i="6"/>
  <c r="AD42" i="6" s="1"/>
  <c r="AC17" i="6"/>
  <c r="AC42" i="6" s="1"/>
  <c r="AE42" i="6" s="1"/>
  <c r="AA17" i="6"/>
  <c r="AA42" i="6" s="1"/>
  <c r="Z17" i="6"/>
  <c r="Z42" i="6" s="1"/>
  <c r="Y17" i="6"/>
  <c r="Y42" i="6" s="1"/>
  <c r="X17" i="6"/>
  <c r="W17" i="6"/>
  <c r="W42" i="6" s="1"/>
  <c r="V17" i="6"/>
  <c r="V42" i="6" s="1"/>
  <c r="U17" i="6"/>
  <c r="U42" i="6" s="1"/>
  <c r="T17" i="6"/>
  <c r="T42" i="6" s="1"/>
  <c r="S17" i="6"/>
  <c r="S42" i="6" s="1"/>
  <c r="R17" i="6"/>
  <c r="AB17" i="6" s="1"/>
  <c r="Q17" i="6"/>
  <c r="Q42" i="6" s="1"/>
  <c r="P17" i="6"/>
  <c r="P42" i="6" s="1"/>
  <c r="N17" i="6"/>
  <c r="N42" i="6" s="1"/>
  <c r="M17" i="6"/>
  <c r="M42" i="6" s="1"/>
  <c r="L17" i="6"/>
  <c r="L42" i="6" s="1"/>
  <c r="K17" i="6"/>
  <c r="K42" i="6" s="1"/>
  <c r="J17" i="6"/>
  <c r="J42" i="6" s="1"/>
  <c r="I17" i="6"/>
  <c r="I42" i="6" s="1"/>
  <c r="H17" i="6"/>
  <c r="H42" i="6" s="1"/>
  <c r="G17" i="6"/>
  <c r="G42" i="6" s="1"/>
  <c r="F17" i="6"/>
  <c r="F42" i="6" s="1"/>
  <c r="E17" i="6"/>
  <c r="E42" i="6" s="1"/>
  <c r="D17" i="6"/>
  <c r="D42" i="6" s="1"/>
  <c r="C17" i="6"/>
  <c r="C42" i="6" s="1"/>
  <c r="AK16" i="6"/>
  <c r="AJ16" i="6"/>
  <c r="AJ41" i="6" s="1"/>
  <c r="AI16" i="6"/>
  <c r="AI41" i="6" s="1"/>
  <c r="AK41" i="6" s="1"/>
  <c r="AH16" i="6"/>
  <c r="AG16" i="6"/>
  <c r="AG41" i="6" s="1"/>
  <c r="AF16" i="6"/>
  <c r="AF41" i="6" s="1"/>
  <c r="AH41" i="6" s="1"/>
  <c r="AD16" i="6"/>
  <c r="AD41" i="6" s="1"/>
  <c r="AC16" i="6"/>
  <c r="AC41" i="6" s="1"/>
  <c r="AA16" i="6"/>
  <c r="Z16" i="6"/>
  <c r="Z41" i="6" s="1"/>
  <c r="Y16" i="6"/>
  <c r="Y41" i="6" s="1"/>
  <c r="X16" i="6"/>
  <c r="X41" i="6" s="1"/>
  <c r="W16" i="6"/>
  <c r="W41" i="6" s="1"/>
  <c r="V16" i="6"/>
  <c r="V41" i="6" s="1"/>
  <c r="U16" i="6"/>
  <c r="U41" i="6" s="1"/>
  <c r="T16" i="6"/>
  <c r="T41" i="6" s="1"/>
  <c r="S16" i="6"/>
  <c r="S41" i="6" s="1"/>
  <c r="R16" i="6"/>
  <c r="R41" i="6" s="1"/>
  <c r="Q16" i="6"/>
  <c r="Q41" i="6" s="1"/>
  <c r="P16" i="6"/>
  <c r="P41" i="6" s="1"/>
  <c r="N16" i="6"/>
  <c r="N41" i="6" s="1"/>
  <c r="M16" i="6"/>
  <c r="M41" i="6" s="1"/>
  <c r="L16" i="6"/>
  <c r="L41" i="6" s="1"/>
  <c r="K16" i="6"/>
  <c r="K41" i="6" s="1"/>
  <c r="J16" i="6"/>
  <c r="J41" i="6" s="1"/>
  <c r="I16" i="6"/>
  <c r="I41" i="6" s="1"/>
  <c r="H16" i="6"/>
  <c r="H41" i="6" s="1"/>
  <c r="G16" i="6"/>
  <c r="G41" i="6" s="1"/>
  <c r="F16" i="6"/>
  <c r="F41" i="6" s="1"/>
  <c r="E16" i="6"/>
  <c r="D16" i="6"/>
  <c r="D41" i="6" s="1"/>
  <c r="C16" i="6"/>
  <c r="C41" i="6" s="1"/>
  <c r="AK15" i="6"/>
  <c r="AJ15" i="6"/>
  <c r="AJ40" i="6" s="1"/>
  <c r="AI15" i="6"/>
  <c r="AI40" i="6" s="1"/>
  <c r="AK40" i="6" s="1"/>
  <c r="AG15" i="6"/>
  <c r="AG40" i="6" s="1"/>
  <c r="AF15" i="6"/>
  <c r="AF40" i="6" s="1"/>
  <c r="AD15" i="6"/>
  <c r="AC15" i="6"/>
  <c r="AC40" i="6" s="1"/>
  <c r="AE40" i="6" s="1"/>
  <c r="AA15" i="6"/>
  <c r="AA40" i="6" s="1"/>
  <c r="Z15" i="6"/>
  <c r="Z40" i="6" s="1"/>
  <c r="Y15" i="6"/>
  <c r="Y40" i="6" s="1"/>
  <c r="X15" i="6"/>
  <c r="X40" i="6" s="1"/>
  <c r="W15" i="6"/>
  <c r="W40" i="6" s="1"/>
  <c r="V15" i="6"/>
  <c r="V40" i="6" s="1"/>
  <c r="U15" i="6"/>
  <c r="U40" i="6" s="1"/>
  <c r="T15" i="6"/>
  <c r="T40" i="6" s="1"/>
  <c r="S15" i="6"/>
  <c r="S40" i="6" s="1"/>
  <c r="R15" i="6"/>
  <c r="R40" i="6" s="1"/>
  <c r="Q15" i="6"/>
  <c r="Q40" i="6" s="1"/>
  <c r="P15" i="6"/>
  <c r="P40" i="6" s="1"/>
  <c r="AB40" i="6" s="1"/>
  <c r="N15" i="6"/>
  <c r="N40" i="6" s="1"/>
  <c r="M15" i="6"/>
  <c r="M40" i="6" s="1"/>
  <c r="L15" i="6"/>
  <c r="L40" i="6" s="1"/>
  <c r="K15" i="6"/>
  <c r="K40" i="6" s="1"/>
  <c r="J15" i="6"/>
  <c r="J40" i="6" s="1"/>
  <c r="I15" i="6"/>
  <c r="I40" i="6" s="1"/>
  <c r="H15" i="6"/>
  <c r="H40" i="6" s="1"/>
  <c r="G15" i="6"/>
  <c r="G40" i="6" s="1"/>
  <c r="F15" i="6"/>
  <c r="F40" i="6" s="1"/>
  <c r="E15" i="6"/>
  <c r="E40" i="6" s="1"/>
  <c r="D15" i="6"/>
  <c r="D40" i="6" s="1"/>
  <c r="C15" i="6"/>
  <c r="AJ14" i="6"/>
  <c r="AJ39" i="6" s="1"/>
  <c r="AI14" i="6"/>
  <c r="AI39" i="6" s="1"/>
  <c r="AK39" i="6" s="1"/>
  <c r="AG14" i="6"/>
  <c r="AF14" i="6"/>
  <c r="AF39" i="6" s="1"/>
  <c r="AH39" i="6" s="1"/>
  <c r="AD14" i="6"/>
  <c r="AD39" i="6" s="1"/>
  <c r="AC14" i="6"/>
  <c r="AC39" i="6" s="1"/>
  <c r="AA14" i="6"/>
  <c r="AA39" i="6" s="1"/>
  <c r="Z14" i="6"/>
  <c r="Z39" i="6" s="1"/>
  <c r="Y14" i="6"/>
  <c r="Y39" i="6" s="1"/>
  <c r="X14" i="6"/>
  <c r="X39" i="6" s="1"/>
  <c r="W14" i="6"/>
  <c r="W39" i="6" s="1"/>
  <c r="V14" i="6"/>
  <c r="V39" i="6" s="1"/>
  <c r="U14" i="6"/>
  <c r="U39" i="6" s="1"/>
  <c r="T14" i="6"/>
  <c r="T39" i="6" s="1"/>
  <c r="S14" i="6"/>
  <c r="AB14" i="6" s="1"/>
  <c r="R14" i="6"/>
  <c r="R39" i="6" s="1"/>
  <c r="Q14" i="6"/>
  <c r="Q39" i="6" s="1"/>
  <c r="P14" i="6"/>
  <c r="P39" i="6" s="1"/>
  <c r="N14" i="6"/>
  <c r="N39" i="6" s="1"/>
  <c r="M14" i="6"/>
  <c r="M39" i="6" s="1"/>
  <c r="L14" i="6"/>
  <c r="L39" i="6" s="1"/>
  <c r="K14" i="6"/>
  <c r="K39" i="6" s="1"/>
  <c r="J14" i="6"/>
  <c r="J39" i="6" s="1"/>
  <c r="I14" i="6"/>
  <c r="I39" i="6" s="1"/>
  <c r="H14" i="6"/>
  <c r="H39" i="6" s="1"/>
  <c r="G14" i="6"/>
  <c r="G39" i="6" s="1"/>
  <c r="F14" i="6"/>
  <c r="F39" i="6" s="1"/>
  <c r="E14" i="6"/>
  <c r="E39" i="6" s="1"/>
  <c r="D14" i="6"/>
  <c r="D39" i="6" s="1"/>
  <c r="C14" i="6"/>
  <c r="C39" i="6" s="1"/>
  <c r="AJ13" i="6"/>
  <c r="AI13" i="6"/>
  <c r="AI38" i="6" s="1"/>
  <c r="AK38" i="6" s="1"/>
  <c r="AG13" i="6"/>
  <c r="AG38" i="6" s="1"/>
  <c r="AF13" i="6"/>
  <c r="AF38" i="6" s="1"/>
  <c r="AH38" i="6" s="1"/>
  <c r="AD13" i="6"/>
  <c r="AE13" i="6" s="1"/>
  <c r="AC13" i="6"/>
  <c r="AC38" i="6" s="1"/>
  <c r="AA13" i="6"/>
  <c r="AA38" i="6" s="1"/>
  <c r="Z13" i="6"/>
  <c r="Z38" i="6" s="1"/>
  <c r="Y13" i="6"/>
  <c r="Y38" i="6" s="1"/>
  <c r="X13" i="6"/>
  <c r="X38" i="6" s="1"/>
  <c r="W13" i="6"/>
  <c r="W38" i="6" s="1"/>
  <c r="V13" i="6"/>
  <c r="V38" i="6" s="1"/>
  <c r="U13" i="6"/>
  <c r="U38" i="6" s="1"/>
  <c r="T13" i="6"/>
  <c r="T38" i="6" s="1"/>
  <c r="S13" i="6"/>
  <c r="S38" i="6" s="1"/>
  <c r="R13" i="6"/>
  <c r="R38" i="6" s="1"/>
  <c r="Q13" i="6"/>
  <c r="Q38" i="6" s="1"/>
  <c r="P13" i="6"/>
  <c r="P38" i="6" s="1"/>
  <c r="N13" i="6"/>
  <c r="N38" i="6" s="1"/>
  <c r="M13" i="6"/>
  <c r="M38" i="6" s="1"/>
  <c r="L13" i="6"/>
  <c r="L38" i="6" s="1"/>
  <c r="K13" i="6"/>
  <c r="K38" i="6" s="1"/>
  <c r="J13" i="6"/>
  <c r="J38" i="6" s="1"/>
  <c r="I13" i="6"/>
  <c r="I38" i="6" s="1"/>
  <c r="H13" i="6"/>
  <c r="H38" i="6" s="1"/>
  <c r="G13" i="6"/>
  <c r="G38" i="6" s="1"/>
  <c r="F13" i="6"/>
  <c r="F38" i="6" s="1"/>
  <c r="E13" i="6"/>
  <c r="E38" i="6" s="1"/>
  <c r="D13" i="6"/>
  <c r="D38" i="6" s="1"/>
  <c r="C13" i="6"/>
  <c r="C38" i="6" s="1"/>
  <c r="AJ12" i="6"/>
  <c r="AJ37" i="6" s="1"/>
  <c r="AI12" i="6"/>
  <c r="AI37" i="6" s="1"/>
  <c r="AG12" i="6"/>
  <c r="AH12" i="6" s="1"/>
  <c r="AF12" i="6"/>
  <c r="AF37" i="6" s="1"/>
  <c r="AD12" i="6"/>
  <c r="AD37" i="6" s="1"/>
  <c r="AC12" i="6"/>
  <c r="AC37" i="6" s="1"/>
  <c r="AE37" i="6" s="1"/>
  <c r="AA12" i="6"/>
  <c r="AA37" i="6" s="1"/>
  <c r="Z12" i="6"/>
  <c r="Z31" i="6" s="1"/>
  <c r="Y12" i="6"/>
  <c r="Y37" i="6" s="1"/>
  <c r="X12" i="6"/>
  <c r="X37" i="6" s="1"/>
  <c r="W12" i="6"/>
  <c r="W37" i="6" s="1"/>
  <c r="V12" i="6"/>
  <c r="V37" i="6" s="1"/>
  <c r="U12" i="6"/>
  <c r="U37" i="6" s="1"/>
  <c r="T12" i="6"/>
  <c r="T37" i="6" s="1"/>
  <c r="S12" i="6"/>
  <c r="S37" i="6" s="1"/>
  <c r="R12" i="6"/>
  <c r="R31" i="6" s="1"/>
  <c r="Q12" i="6"/>
  <c r="Q37" i="6" s="1"/>
  <c r="P12" i="6"/>
  <c r="P37" i="6" s="1"/>
  <c r="N12" i="6"/>
  <c r="N37" i="6" s="1"/>
  <c r="M12" i="6"/>
  <c r="M37" i="6" s="1"/>
  <c r="L12" i="6"/>
  <c r="L37" i="6" s="1"/>
  <c r="K12" i="6"/>
  <c r="K37" i="6" s="1"/>
  <c r="J12" i="6"/>
  <c r="I12" i="6"/>
  <c r="I37" i="6" s="1"/>
  <c r="H12" i="6"/>
  <c r="H37" i="6" s="1"/>
  <c r="G12" i="6"/>
  <c r="G37" i="6" s="1"/>
  <c r="F12" i="6"/>
  <c r="F37" i="6" s="1"/>
  <c r="E12" i="6"/>
  <c r="E37" i="6" s="1"/>
  <c r="D12" i="6"/>
  <c r="D37" i="6" s="1"/>
  <c r="C12" i="6"/>
  <c r="C37" i="6" s="1"/>
  <c r="AJ11" i="6"/>
  <c r="AK11" i="6" s="1"/>
  <c r="AI11" i="6"/>
  <c r="AI36" i="6" s="1"/>
  <c r="AG11" i="6"/>
  <c r="AG36" i="6" s="1"/>
  <c r="AF11" i="6"/>
  <c r="AF36" i="6" s="1"/>
  <c r="AD11" i="6"/>
  <c r="AD36" i="6" s="1"/>
  <c r="AC11" i="6"/>
  <c r="AC36" i="6" s="1"/>
  <c r="AA11" i="6"/>
  <c r="AA36" i="6" s="1"/>
  <c r="Z11" i="6"/>
  <c r="Y11" i="6"/>
  <c r="Y36" i="6" s="1"/>
  <c r="X11" i="6"/>
  <c r="X36" i="6" s="1"/>
  <c r="X56" i="6" s="1"/>
  <c r="X48" i="11" s="1"/>
  <c r="W11" i="6"/>
  <c r="W36" i="6" s="1"/>
  <c r="V11" i="6"/>
  <c r="V36" i="6" s="1"/>
  <c r="U11" i="6"/>
  <c r="U36" i="6" s="1"/>
  <c r="T11" i="6"/>
  <c r="AB11" i="6" s="1"/>
  <c r="S11" i="6"/>
  <c r="S36" i="6" s="1"/>
  <c r="R11" i="6"/>
  <c r="Q11" i="6"/>
  <c r="Q36" i="6" s="1"/>
  <c r="P11" i="6"/>
  <c r="P36" i="6" s="1"/>
  <c r="N11" i="6"/>
  <c r="N36" i="6" s="1"/>
  <c r="M11" i="6"/>
  <c r="M36" i="6" s="1"/>
  <c r="L11" i="6"/>
  <c r="L36" i="6" s="1"/>
  <c r="K11" i="6"/>
  <c r="K36" i="6" s="1"/>
  <c r="J11" i="6"/>
  <c r="J36" i="6" s="1"/>
  <c r="I11" i="6"/>
  <c r="I36" i="6" s="1"/>
  <c r="H11" i="6"/>
  <c r="H36" i="6" s="1"/>
  <c r="G11" i="6"/>
  <c r="G36" i="6" s="1"/>
  <c r="F11" i="6"/>
  <c r="F36" i="6" s="1"/>
  <c r="E11" i="6"/>
  <c r="E36" i="6" s="1"/>
  <c r="D11" i="6"/>
  <c r="D36" i="6" s="1"/>
  <c r="C11" i="6"/>
  <c r="C36" i="6" s="1"/>
  <c r="C10" i="6"/>
  <c r="D10" i="6" s="1"/>
  <c r="E10" i="6" s="1"/>
  <c r="F10" i="6" s="1"/>
  <c r="G10" i="6" s="1"/>
  <c r="H10" i="6" s="1"/>
  <c r="I10" i="6" s="1"/>
  <c r="J10" i="6" s="1"/>
  <c r="K10" i="6" s="1"/>
  <c r="L10" i="6" s="1"/>
  <c r="M10" i="6" s="1"/>
  <c r="N10" i="6" s="1"/>
  <c r="P10" i="6" s="1"/>
  <c r="Q10" i="6" s="1"/>
  <c r="R10" i="6" s="1"/>
  <c r="S10" i="6" s="1"/>
  <c r="T10" i="6" s="1"/>
  <c r="U10" i="6" s="1"/>
  <c r="V10" i="6" s="1"/>
  <c r="W10" i="6" s="1"/>
  <c r="X10" i="6" s="1"/>
  <c r="Y10" i="6" s="1"/>
  <c r="Z10" i="6" s="1"/>
  <c r="AA10" i="6" s="1"/>
  <c r="C9" i="6"/>
  <c r="C34" i="6" s="1"/>
  <c r="E5" i="6"/>
  <c r="F5" i="6" s="1"/>
  <c r="G5" i="6" s="1"/>
  <c r="H5" i="6" s="1"/>
  <c r="D5" i="6"/>
  <c r="AM30" i="5"/>
  <c r="AL30" i="5"/>
  <c r="AN30" i="5" s="1"/>
  <c r="AJ30" i="5"/>
  <c r="AI30" i="5"/>
  <c r="AK30" i="5" s="1"/>
  <c r="AG30" i="5"/>
  <c r="AF30" i="5"/>
  <c r="AH30" i="5" s="1"/>
  <c r="AD30" i="5"/>
  <c r="AC30" i="5"/>
  <c r="AB30" i="5"/>
  <c r="AA30" i="5"/>
  <c r="Z30" i="5"/>
  <c r="Y30" i="5"/>
  <c r="X30" i="5"/>
  <c r="W30" i="5"/>
  <c r="AE30" i="5" s="1"/>
  <c r="V30" i="5"/>
  <c r="U30" i="5"/>
  <c r="T30" i="5"/>
  <c r="S30" i="5"/>
  <c r="Q30" i="5"/>
  <c r="P30" i="5"/>
  <c r="O30" i="5"/>
  <c r="N30" i="5"/>
  <c r="M30" i="5"/>
  <c r="L30" i="5"/>
  <c r="K30" i="5"/>
  <c r="J30" i="5"/>
  <c r="I30" i="5"/>
  <c r="H30" i="5"/>
  <c r="G30" i="5"/>
  <c r="F30" i="5"/>
  <c r="AN29" i="5"/>
  <c r="AK29" i="5"/>
  <c r="AH29" i="5"/>
  <c r="AE29" i="5"/>
  <c r="R29" i="5"/>
  <c r="AN28" i="5"/>
  <c r="AK28" i="5"/>
  <c r="AH28" i="5"/>
  <c r="AE28" i="5"/>
  <c r="R28" i="5"/>
  <c r="AN27" i="5"/>
  <c r="AK27" i="5"/>
  <c r="AH27" i="5"/>
  <c r="AE27" i="5"/>
  <c r="R27" i="5"/>
  <c r="AN26" i="5"/>
  <c r="AK26" i="5"/>
  <c r="AH26" i="5"/>
  <c r="AE26" i="5"/>
  <c r="R26" i="5"/>
  <c r="AN25" i="5"/>
  <c r="AK25" i="5"/>
  <c r="AH25" i="5"/>
  <c r="AE25" i="5"/>
  <c r="R25" i="5"/>
  <c r="AN24" i="5"/>
  <c r="AK24" i="5"/>
  <c r="AH24" i="5"/>
  <c r="AE24" i="5"/>
  <c r="R24" i="5"/>
  <c r="AN23" i="5"/>
  <c r="AK23" i="5"/>
  <c r="AH23" i="5"/>
  <c r="AE23" i="5"/>
  <c r="R23" i="5"/>
  <c r="AN22" i="5"/>
  <c r="AK22" i="5"/>
  <c r="AH22" i="5"/>
  <c r="AE22" i="5"/>
  <c r="R22" i="5"/>
  <c r="AN21" i="5"/>
  <c r="AK21" i="5"/>
  <c r="AH21" i="5"/>
  <c r="AE21" i="5"/>
  <c r="R21" i="5"/>
  <c r="AN20" i="5"/>
  <c r="AK20" i="5"/>
  <c r="AH20" i="5"/>
  <c r="AE20" i="5"/>
  <c r="R20" i="5"/>
  <c r="AN19" i="5"/>
  <c r="AK19" i="5"/>
  <c r="AH19" i="5"/>
  <c r="AE19" i="5"/>
  <c r="R19" i="5"/>
  <c r="AN18" i="5"/>
  <c r="AK18" i="5"/>
  <c r="AH18" i="5"/>
  <c r="AE18" i="5"/>
  <c r="R18" i="5"/>
  <c r="AN17" i="5"/>
  <c r="AK17" i="5"/>
  <c r="AH17" i="5"/>
  <c r="AE17" i="5"/>
  <c r="R17" i="5"/>
  <c r="AN16" i="5"/>
  <c r="AK16" i="5"/>
  <c r="AH16" i="5"/>
  <c r="AE16" i="5"/>
  <c r="R16" i="5"/>
  <c r="AN15" i="5"/>
  <c r="AK15" i="5"/>
  <c r="AH15" i="5"/>
  <c r="AE15" i="5"/>
  <c r="R15" i="5"/>
  <c r="AN14" i="5"/>
  <c r="AK14" i="5"/>
  <c r="AH14" i="5"/>
  <c r="AE14" i="5"/>
  <c r="R14" i="5"/>
  <c r="AN13" i="5"/>
  <c r="AK13" i="5"/>
  <c r="AH13" i="5"/>
  <c r="AE13" i="5"/>
  <c r="R13" i="5"/>
  <c r="AN12" i="5"/>
  <c r="AK12" i="5"/>
  <c r="AH12" i="5"/>
  <c r="F6" i="6" s="1" a="1"/>
  <c r="F6" i="6" s="1"/>
  <c r="AE12" i="5"/>
  <c r="R12" i="5"/>
  <c r="AN11" i="5"/>
  <c r="AK11" i="5"/>
  <c r="AH11" i="5"/>
  <c r="AE11" i="5"/>
  <c r="R11" i="5"/>
  <c r="AN10" i="5"/>
  <c r="H6" i="6" s="1" a="1"/>
  <c r="H6" i="6" s="1"/>
  <c r="AK10" i="5"/>
  <c r="G6" i="6" s="1" a="1"/>
  <c r="G6" i="6" s="1"/>
  <c r="AH10" i="5"/>
  <c r="AE10" i="5"/>
  <c r="E6" i="6" s="1" a="1"/>
  <c r="E6" i="6" s="1"/>
  <c r="R10" i="5"/>
  <c r="F9" i="5"/>
  <c r="G9" i="5" s="1"/>
  <c r="H9" i="5" s="1"/>
  <c r="I9" i="5" s="1"/>
  <c r="J9" i="5" s="1"/>
  <c r="K9" i="5" s="1"/>
  <c r="L9" i="5" s="1"/>
  <c r="M9" i="5" s="1"/>
  <c r="N9" i="5" s="1"/>
  <c r="O9" i="5" s="1"/>
  <c r="P9" i="5" s="1"/>
  <c r="Q9" i="5" s="1"/>
  <c r="S9" i="5" s="1"/>
  <c r="T9" i="5" s="1"/>
  <c r="U9" i="5" s="1"/>
  <c r="V9" i="5" s="1"/>
  <c r="W9" i="5" s="1"/>
  <c r="X9" i="5" s="1"/>
  <c r="Y9" i="5" s="1"/>
  <c r="Z9" i="5" s="1"/>
  <c r="AA9" i="5" s="1"/>
  <c r="AB9" i="5" s="1"/>
  <c r="AC9" i="5" s="1"/>
  <c r="AD9" i="5" s="1"/>
  <c r="F8" i="5"/>
  <c r="S8" i="5" s="1"/>
  <c r="AF8" i="5" s="1"/>
  <c r="AI8" i="5" s="1"/>
  <c r="AL8" i="5" s="1"/>
  <c r="BK38" i="4"/>
  <c r="BJ38" i="4"/>
  <c r="BI38" i="4"/>
  <c r="BH38" i="4"/>
  <c r="BG38" i="4"/>
  <c r="BF38" i="4"/>
  <c r="BE38" i="4"/>
  <c r="BD38" i="4"/>
  <c r="BC38" i="4"/>
  <c r="BB38" i="4"/>
  <c r="BA38" i="4"/>
  <c r="AZ38"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BK37" i="4"/>
  <c r="BJ37" i="4"/>
  <c r="BI37" i="4"/>
  <c r="BH37" i="4"/>
  <c r="BG37" i="4"/>
  <c r="BF37" i="4"/>
  <c r="BE37" i="4"/>
  <c r="BD37" i="4"/>
  <c r="BC37" i="4"/>
  <c r="BB37" i="4"/>
  <c r="BA37" i="4"/>
  <c r="AZ37"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C37" i="4"/>
  <c r="BK36" i="4"/>
  <c r="BJ36" i="4"/>
  <c r="BI36" i="4"/>
  <c r="BH36" i="4"/>
  <c r="BG36" i="4"/>
  <c r="BF36"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BK35" i="4"/>
  <c r="BJ35" i="4"/>
  <c r="BI35" i="4"/>
  <c r="BH35" i="4"/>
  <c r="BG35" i="4"/>
  <c r="BF35" i="4"/>
  <c r="BE35" i="4"/>
  <c r="BD35" i="4"/>
  <c r="BC35" i="4"/>
  <c r="BB35" i="4"/>
  <c r="BA35" i="4"/>
  <c r="AZ35" i="4"/>
  <c r="AY35" i="4"/>
  <c r="AX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BK34" i="4"/>
  <c r="BJ34" i="4"/>
  <c r="BI34" i="4"/>
  <c r="BH34" i="4"/>
  <c r="BG34" i="4"/>
  <c r="BF34" i="4"/>
  <c r="BE34" i="4"/>
  <c r="BD34" i="4"/>
  <c r="BC34" i="4"/>
  <c r="BB34"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V34" i="4"/>
  <c r="U34" i="4"/>
  <c r="T34" i="4"/>
  <c r="S34" i="4"/>
  <c r="R34" i="4"/>
  <c r="Q34" i="4"/>
  <c r="P34" i="4"/>
  <c r="O34" i="4"/>
  <c r="N34" i="4"/>
  <c r="M34" i="4"/>
  <c r="L34" i="4"/>
  <c r="K34" i="4"/>
  <c r="J34" i="4"/>
  <c r="I34" i="4"/>
  <c r="H34" i="4"/>
  <c r="G34" i="4"/>
  <c r="F34" i="4"/>
  <c r="E34" i="4"/>
  <c r="D34" i="4"/>
  <c r="C34" i="4"/>
  <c r="BK33" i="4"/>
  <c r="BJ33" i="4"/>
  <c r="BI33" i="4"/>
  <c r="BH33" i="4"/>
  <c r="BG33" i="4"/>
  <c r="BF33" i="4"/>
  <c r="BE33" i="4"/>
  <c r="BD33" i="4"/>
  <c r="BC33" i="4"/>
  <c r="BB33" i="4"/>
  <c r="BA33" i="4"/>
  <c r="AZ33" i="4"/>
  <c r="AY33" i="4"/>
  <c r="AX33" i="4"/>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I33" i="4"/>
  <c r="H33" i="4"/>
  <c r="G33" i="4"/>
  <c r="F33" i="4"/>
  <c r="E33" i="4"/>
  <c r="D33" i="4"/>
  <c r="C33" i="4"/>
  <c r="BK32" i="4"/>
  <c r="BJ32" i="4"/>
  <c r="BI32" i="4"/>
  <c r="BH32" i="4"/>
  <c r="BG32" i="4"/>
  <c r="BF32"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C32" i="4"/>
  <c r="BK31" i="4"/>
  <c r="BJ31" i="4"/>
  <c r="BI31" i="4"/>
  <c r="BH31" i="4"/>
  <c r="BG31" i="4"/>
  <c r="BF31" i="4"/>
  <c r="BE31" i="4"/>
  <c r="BD31" i="4"/>
  <c r="BC31" i="4"/>
  <c r="BB31" i="4"/>
  <c r="BA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K30" i="4"/>
  <c r="BJ30" i="4"/>
  <c r="BI30" i="4"/>
  <c r="BH30" i="4"/>
  <c r="BG30" i="4"/>
  <c r="BF30" i="4"/>
  <c r="BE30" i="4"/>
  <c r="BD30" i="4"/>
  <c r="BC30" i="4"/>
  <c r="BB30"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K29" i="4"/>
  <c r="BJ29" i="4"/>
  <c r="BI29" i="4"/>
  <c r="BH29" i="4"/>
  <c r="BG29" i="4"/>
  <c r="BF29" i="4"/>
  <c r="BE29" i="4"/>
  <c r="BD29" i="4"/>
  <c r="BC29" i="4"/>
  <c r="BB29" i="4"/>
  <c r="BA29" i="4"/>
  <c r="AZ29"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F29" i="4"/>
  <c r="E29" i="4"/>
  <c r="D29" i="4"/>
  <c r="C29" i="4"/>
  <c r="BK28" i="4"/>
  <c r="BJ28" i="4"/>
  <c r="BI28" i="4"/>
  <c r="BH28" i="4"/>
  <c r="BG28" i="4"/>
  <c r="BF28"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C28" i="4"/>
  <c r="BK27" i="4"/>
  <c r="BK40" i="4" s="1"/>
  <c r="BJ27" i="4"/>
  <c r="BI27" i="4"/>
  <c r="BI40" i="4" s="1"/>
  <c r="BH27" i="4"/>
  <c r="BH40" i="4" s="1"/>
  <c r="BG27" i="4"/>
  <c r="BG40" i="4" s="1"/>
  <c r="BF27" i="4"/>
  <c r="BF40" i="4" s="1"/>
  <c r="BE27" i="4"/>
  <c r="BE40" i="4" s="1"/>
  <c r="BD27" i="4"/>
  <c r="BD40" i="4" s="1"/>
  <c r="BC27" i="4"/>
  <c r="BC40" i="4" s="1"/>
  <c r="BB27" i="4"/>
  <c r="BA27" i="4"/>
  <c r="BA40" i="4" s="1"/>
  <c r="AZ27" i="4"/>
  <c r="AZ40" i="4" s="1"/>
  <c r="AZ41" i="4" s="1"/>
  <c r="AY27" i="4"/>
  <c r="AY40" i="4" s="1"/>
  <c r="AX27" i="4"/>
  <c r="AX40" i="4" s="1"/>
  <c r="AW27" i="4"/>
  <c r="AW40" i="4" s="1"/>
  <c r="AV27" i="4"/>
  <c r="AV40" i="4" s="1"/>
  <c r="AU27" i="4"/>
  <c r="AU40" i="4" s="1"/>
  <c r="AT27" i="4"/>
  <c r="AS27" i="4"/>
  <c r="AS40" i="4" s="1"/>
  <c r="AR27" i="4"/>
  <c r="AR40" i="4" s="1"/>
  <c r="AQ27" i="4"/>
  <c r="AQ40" i="4" s="1"/>
  <c r="AP27" i="4"/>
  <c r="AP40" i="4" s="1"/>
  <c r="AO27" i="4"/>
  <c r="AO40" i="4" s="1"/>
  <c r="AN27" i="4"/>
  <c r="AN40" i="4" s="1"/>
  <c r="AN41" i="4" s="1"/>
  <c r="AM27" i="4"/>
  <c r="AM40" i="4" s="1"/>
  <c r="AL27" i="4"/>
  <c r="AK27" i="4"/>
  <c r="AK40" i="4" s="1"/>
  <c r="AJ27" i="4"/>
  <c r="AJ40" i="4" s="1"/>
  <c r="AI27" i="4"/>
  <c r="AI40" i="4" s="1"/>
  <c r="AH27" i="4"/>
  <c r="AH40" i="4" s="1"/>
  <c r="AG27" i="4"/>
  <c r="AG40" i="4" s="1"/>
  <c r="AF27" i="4"/>
  <c r="AF40" i="4" s="1"/>
  <c r="AE27" i="4"/>
  <c r="AE40" i="4" s="1"/>
  <c r="AD27" i="4"/>
  <c r="AC27" i="4"/>
  <c r="AC40" i="4" s="1"/>
  <c r="AB27" i="4"/>
  <c r="AB40" i="4" s="1"/>
  <c r="AB41" i="4" s="1"/>
  <c r="AA27" i="4"/>
  <c r="AA40" i="4" s="1"/>
  <c r="Z27" i="4"/>
  <c r="Z40" i="4" s="1"/>
  <c r="Y27" i="4"/>
  <c r="Y40" i="4" s="1"/>
  <c r="X27" i="4"/>
  <c r="X40" i="4" s="1"/>
  <c r="W27" i="4"/>
  <c r="W40" i="4" s="1"/>
  <c r="V27" i="4"/>
  <c r="U27" i="4"/>
  <c r="U40" i="4" s="1"/>
  <c r="T27" i="4"/>
  <c r="T40" i="4" s="1"/>
  <c r="S27" i="4"/>
  <c r="S40" i="4" s="1"/>
  <c r="R27" i="4"/>
  <c r="R40" i="4" s="1"/>
  <c r="Q27" i="4"/>
  <c r="Q40" i="4" s="1"/>
  <c r="P27" i="4"/>
  <c r="P40" i="4" s="1"/>
  <c r="P41" i="4" s="1"/>
  <c r="O27" i="4"/>
  <c r="O40" i="4" s="1"/>
  <c r="N27" i="4"/>
  <c r="M27" i="4"/>
  <c r="M40" i="4" s="1"/>
  <c r="L27" i="4"/>
  <c r="L40" i="4" s="1"/>
  <c r="K27" i="4"/>
  <c r="K40" i="4" s="1"/>
  <c r="J27" i="4"/>
  <c r="J40" i="4" s="1"/>
  <c r="I27" i="4"/>
  <c r="I40" i="4" s="1"/>
  <c r="H27" i="4"/>
  <c r="H40" i="4" s="1"/>
  <c r="G27" i="4"/>
  <c r="G40" i="4" s="1"/>
  <c r="F27" i="4"/>
  <c r="E27" i="4"/>
  <c r="E40" i="4" s="1"/>
  <c r="D27" i="4"/>
  <c r="C27" i="4"/>
  <c r="D26" i="4"/>
  <c r="E26" i="4" s="1"/>
  <c r="F26" i="4" s="1"/>
  <c r="G26" i="4" s="1"/>
  <c r="H26" i="4" s="1"/>
  <c r="I26" i="4" s="1"/>
  <c r="J26" i="4" s="1"/>
  <c r="K26" i="4" s="1"/>
  <c r="L26" i="4" s="1"/>
  <c r="M26" i="4" s="1"/>
  <c r="N26" i="4" s="1"/>
  <c r="O26" i="4" s="1"/>
  <c r="P26" i="4" s="1"/>
  <c r="Q26" i="4" s="1"/>
  <c r="R26" i="4" s="1"/>
  <c r="S26" i="4" s="1"/>
  <c r="T26" i="4" s="1"/>
  <c r="U26" i="4" s="1"/>
  <c r="V26" i="4" s="1"/>
  <c r="W26" i="4" s="1"/>
  <c r="X26" i="4" s="1"/>
  <c r="Y26" i="4" s="1"/>
  <c r="Z26" i="4" s="1"/>
  <c r="AA26" i="4" s="1"/>
  <c r="AB26" i="4" s="1"/>
  <c r="AC26" i="4" s="1"/>
  <c r="AD26" i="4" s="1"/>
  <c r="AE26" i="4" s="1"/>
  <c r="AF26" i="4" s="1"/>
  <c r="AG26" i="4" s="1"/>
  <c r="AH26" i="4" s="1"/>
  <c r="AI26" i="4" s="1"/>
  <c r="AJ26" i="4" s="1"/>
  <c r="AK26" i="4" s="1"/>
  <c r="AL26" i="4" s="1"/>
  <c r="AM26" i="4" s="1"/>
  <c r="AN26" i="4" s="1"/>
  <c r="AO26" i="4" s="1"/>
  <c r="AP26" i="4" s="1"/>
  <c r="AQ26" i="4" s="1"/>
  <c r="AR26" i="4" s="1"/>
  <c r="AS26" i="4" s="1"/>
  <c r="AT26" i="4" s="1"/>
  <c r="AU26" i="4" s="1"/>
  <c r="AV26" i="4" s="1"/>
  <c r="AW26" i="4" s="1"/>
  <c r="AX26" i="4" s="1"/>
  <c r="AY26" i="4" s="1"/>
  <c r="AZ26" i="4" s="1"/>
  <c r="BA26" i="4" s="1"/>
  <c r="BB26" i="4" s="1"/>
  <c r="BC26" i="4" s="1"/>
  <c r="BD26" i="4" s="1"/>
  <c r="BE26" i="4" s="1"/>
  <c r="BF26" i="4" s="1"/>
  <c r="BG26" i="4" s="1"/>
  <c r="BH26" i="4" s="1"/>
  <c r="BI26" i="4" s="1"/>
  <c r="BJ26" i="4" s="1"/>
  <c r="BK26" i="4" s="1"/>
  <c r="C20" i="4"/>
  <c r="C19" i="4"/>
  <c r="D18" i="4" a="1"/>
  <c r="D18" i="4" s="1"/>
  <c r="D20" i="18" s="1"/>
  <c r="C18" i="4"/>
  <c r="C17" i="4"/>
  <c r="C16" i="4"/>
  <c r="C15" i="4"/>
  <c r="C14" i="4"/>
  <c r="C13" i="4"/>
  <c r="C12" i="4"/>
  <c r="C11" i="4"/>
  <c r="C10" i="4"/>
  <c r="C9" i="4"/>
  <c r="D8" i="4"/>
  <c r="D9" i="4" s="1" a="1"/>
  <c r="D9" i="4" s="1"/>
  <c r="D7" i="4"/>
  <c r="D25" i="4" s="1"/>
  <c r="E102" i="3"/>
  <c r="D102" i="3"/>
  <c r="C92" i="3"/>
  <c r="C91" i="3"/>
  <c r="C90" i="3"/>
  <c r="C89" i="3"/>
  <c r="C88" i="3"/>
  <c r="C87" i="3"/>
  <c r="C86" i="3"/>
  <c r="C85" i="3"/>
  <c r="C84" i="3"/>
  <c r="C83" i="3"/>
  <c r="C82" i="3"/>
  <c r="C81" i="3"/>
  <c r="H43" i="3"/>
  <c r="C43" i="3"/>
  <c r="H42" i="3"/>
  <c r="C42" i="3"/>
  <c r="H41" i="3"/>
  <c r="C41" i="3"/>
  <c r="H40" i="3"/>
  <c r="C40" i="3"/>
  <c r="H39" i="3"/>
  <c r="C39" i="3"/>
  <c r="H38" i="3"/>
  <c r="C38" i="3"/>
  <c r="H37" i="3"/>
  <c r="C37" i="3"/>
  <c r="H36" i="3"/>
  <c r="C36" i="3"/>
  <c r="H35" i="3"/>
  <c r="C35" i="3"/>
  <c r="H34" i="3"/>
  <c r="C34" i="3"/>
  <c r="H33" i="3"/>
  <c r="C33" i="3"/>
  <c r="H32" i="3"/>
  <c r="C32" i="3"/>
  <c r="H25" i="3"/>
  <c r="H24" i="3"/>
  <c r="H23" i="3"/>
  <c r="H22" i="3"/>
  <c r="H21" i="3"/>
  <c r="H20" i="3"/>
  <c r="H19" i="3"/>
  <c r="H18" i="3"/>
  <c r="H17" i="3"/>
  <c r="H16" i="3"/>
  <c r="D11" i="10" s="1" a="1"/>
  <c r="D11" i="10" s="1"/>
  <c r="D32" i="18" s="1"/>
  <c r="H15" i="3"/>
  <c r="H14" i="3"/>
  <c r="H25" i="15" l="1"/>
  <c r="G25" i="15"/>
  <c r="F25" i="15"/>
  <c r="E28" i="17"/>
  <c r="BT19" i="7"/>
  <c r="D6" i="6" a="1"/>
  <c r="D6" i="6" s="1"/>
  <c r="O15" i="6"/>
  <c r="O16" i="6"/>
  <c r="O18" i="6"/>
  <c r="O38" i="6"/>
  <c r="O45" i="6"/>
  <c r="J31" i="6"/>
  <c r="O60" i="13"/>
  <c r="R30" i="5"/>
  <c r="D8" i="20" s="1"/>
  <c r="E8" i="4"/>
  <c r="D10" i="4" a="1"/>
  <c r="D10" i="4" s="1"/>
  <c r="D12" i="18" s="1"/>
  <c r="P7" i="19"/>
  <c r="D9" i="10" a="1"/>
  <c r="D9" i="10" s="1"/>
  <c r="D17" i="4" a="1"/>
  <c r="D17" i="4" s="1"/>
  <c r="D19" i="18" s="1"/>
  <c r="D10" i="10" a="1"/>
  <c r="D10" i="10" s="1"/>
  <c r="D31" i="18" s="1"/>
  <c r="AJ42" i="10"/>
  <c r="AR42" i="10"/>
  <c r="AZ42" i="10"/>
  <c r="AZ43" i="10" s="1"/>
  <c r="F40" i="4"/>
  <c r="N40" i="4"/>
  <c r="AL40" i="4"/>
  <c r="BJ40" i="4"/>
  <c r="V40" i="4"/>
  <c r="BB40" i="4"/>
  <c r="AD40" i="4"/>
  <c r="AT40" i="4"/>
  <c r="D11" i="18"/>
  <c r="D30" i="18"/>
  <c r="E16" i="4" a="1"/>
  <c r="E16" i="4" s="1"/>
  <c r="E18" i="18" s="1"/>
  <c r="H8" i="20"/>
  <c r="H10" i="7"/>
  <c r="P7" i="4"/>
  <c r="D11" i="4" a="1"/>
  <c r="D11" i="4" s="1"/>
  <c r="D13" i="18" s="1"/>
  <c r="D51" i="18" s="1"/>
  <c r="AC41" i="4"/>
  <c r="BA41" i="4"/>
  <c r="E9" i="20"/>
  <c r="E18" i="7"/>
  <c r="E15" i="7"/>
  <c r="E12" i="7"/>
  <c r="E13" i="7"/>
  <c r="E16" i="7"/>
  <c r="D56" i="6"/>
  <c r="L56" i="6"/>
  <c r="U56" i="6"/>
  <c r="U48" i="11" s="1"/>
  <c r="AD56" i="6"/>
  <c r="AB45" i="6"/>
  <c r="AH48" i="6"/>
  <c r="AH52" i="6"/>
  <c r="AK53" i="6"/>
  <c r="AE55" i="6"/>
  <c r="E11" i="4" a="1"/>
  <c r="E11" i="4" s="1"/>
  <c r="E13" i="18" s="1"/>
  <c r="M56" i="6"/>
  <c r="V56" i="6"/>
  <c r="V48" i="11" s="1"/>
  <c r="AF56" i="6"/>
  <c r="AH36" i="6"/>
  <c r="AK37" i="6"/>
  <c r="O39" i="6"/>
  <c r="AE39" i="6"/>
  <c r="AH40" i="6"/>
  <c r="AH43" i="6"/>
  <c r="AB44" i="6"/>
  <c r="O46" i="6"/>
  <c r="AB53" i="6"/>
  <c r="R56" i="6"/>
  <c r="R48" i="11" s="1"/>
  <c r="F8" i="4"/>
  <c r="E15" i="4" a="1"/>
  <c r="E15" i="4" s="1"/>
  <c r="E17" i="18" s="1"/>
  <c r="G9" i="20"/>
  <c r="G16" i="7"/>
  <c r="G13" i="7"/>
  <c r="G15" i="7"/>
  <c r="G18" i="7"/>
  <c r="G12" i="7"/>
  <c r="F56" i="6"/>
  <c r="N56" i="6"/>
  <c r="W56" i="6"/>
  <c r="W48" i="11" s="1"/>
  <c r="AB41" i="6"/>
  <c r="AB42" i="6"/>
  <c r="AB43" i="6"/>
  <c r="AH51" i="6"/>
  <c r="O54" i="6"/>
  <c r="F9" i="20"/>
  <c r="F16" i="7"/>
  <c r="F18" i="7"/>
  <c r="F15" i="7"/>
  <c r="F12" i="7"/>
  <c r="F13" i="7"/>
  <c r="E8" i="20"/>
  <c r="E10" i="7"/>
  <c r="F8" i="20"/>
  <c r="F10" i="7"/>
  <c r="P56" i="6"/>
  <c r="AE38" i="6"/>
  <c r="H9" i="20"/>
  <c r="H18" i="7"/>
  <c r="H12" i="7"/>
  <c r="H16" i="7"/>
  <c r="H15" i="7"/>
  <c r="H13" i="7"/>
  <c r="D19" i="4" a="1"/>
  <c r="D19" i="4" s="1"/>
  <c r="D21" i="18" s="1"/>
  <c r="D16" i="4" a="1"/>
  <c r="D16" i="4" s="1"/>
  <c r="D18" i="18" s="1"/>
  <c r="D15" i="4" a="1"/>
  <c r="D15" i="4" s="1"/>
  <c r="D17" i="18" s="1"/>
  <c r="D13" i="4" a="1"/>
  <c r="D13" i="4" s="1"/>
  <c r="D15" i="18" s="1"/>
  <c r="D20" i="4" a="1"/>
  <c r="D20" i="4" s="1"/>
  <c r="D22" i="18" s="1"/>
  <c r="D12" i="4" a="1"/>
  <c r="D12" i="4" s="1"/>
  <c r="D14" i="18" s="1"/>
  <c r="D14" i="4" a="1"/>
  <c r="D14" i="4" s="1"/>
  <c r="D16" i="18" s="1"/>
  <c r="Q41" i="4"/>
  <c r="R41" i="4" s="1"/>
  <c r="S41" i="4" s="1"/>
  <c r="T41" i="4" s="1"/>
  <c r="U41" i="4" s="1"/>
  <c r="AO41" i="4"/>
  <c r="AP41" i="4" s="1"/>
  <c r="AQ41" i="4" s="1"/>
  <c r="AR41" i="4" s="1"/>
  <c r="AS41" i="4" s="1"/>
  <c r="H56" i="6"/>
  <c r="Q56" i="6"/>
  <c r="Q48" i="11" s="1"/>
  <c r="Y56" i="6"/>
  <c r="Y48" i="11" s="1"/>
  <c r="AK42" i="6"/>
  <c r="AK51" i="6"/>
  <c r="O53" i="6"/>
  <c r="AE53" i="6"/>
  <c r="AB55" i="6"/>
  <c r="AK55" i="6"/>
  <c r="E17" i="4" a="1"/>
  <c r="E17" i="4" s="1"/>
  <c r="E19" i="18" s="1"/>
  <c r="E14" i="4" a="1"/>
  <c r="E14" i="4" s="1"/>
  <c r="E16" i="18" s="1"/>
  <c r="E13" i="4" a="1"/>
  <c r="E13" i="4" s="1"/>
  <c r="E15" i="18" s="1"/>
  <c r="E20" i="4" a="1"/>
  <c r="E20" i="4" s="1"/>
  <c r="E22" i="18" s="1"/>
  <c r="E19" i="4" a="1"/>
  <c r="E19" i="4" s="1"/>
  <c r="E21" i="18" s="1"/>
  <c r="E18" i="4" a="1"/>
  <c r="E18" i="4" s="1"/>
  <c r="E20" i="18" s="1"/>
  <c r="E10" i="4" a="1"/>
  <c r="E10" i="4" s="1"/>
  <c r="E12" i="18" s="1"/>
  <c r="G8" i="20"/>
  <c r="G10" i="7"/>
  <c r="I56" i="6"/>
  <c r="AB39" i="6"/>
  <c r="O44" i="6"/>
  <c r="S56" i="6"/>
  <c r="S48" i="11" s="1"/>
  <c r="AA56" i="6"/>
  <c r="AA48" i="11" s="1"/>
  <c r="AE41" i="6"/>
  <c r="O42" i="6"/>
  <c r="AE49" i="6"/>
  <c r="O52" i="6"/>
  <c r="AE52" i="6"/>
  <c r="AB54" i="6"/>
  <c r="O36" i="6"/>
  <c r="K56" i="6"/>
  <c r="AE36" i="6"/>
  <c r="AH37" i="6"/>
  <c r="AB38" i="6"/>
  <c r="O50" i="6"/>
  <c r="P9" i="6"/>
  <c r="O11" i="6"/>
  <c r="AE11" i="6"/>
  <c r="AB12" i="6"/>
  <c r="AK17" i="6"/>
  <c r="AH18" i="6"/>
  <c r="O19" i="6"/>
  <c r="AE19" i="6"/>
  <c r="AB20" i="6"/>
  <c r="AK25" i="6"/>
  <c r="AH26" i="6"/>
  <c r="O27" i="6"/>
  <c r="AE27" i="6"/>
  <c r="AB28" i="6"/>
  <c r="C31" i="6"/>
  <c r="K31" i="6"/>
  <c r="S31" i="6"/>
  <c r="AA31" i="6"/>
  <c r="AI31" i="6"/>
  <c r="J37" i="6"/>
  <c r="J56" i="6" s="1"/>
  <c r="AI54" i="6"/>
  <c r="AK54" i="6" s="1"/>
  <c r="D48" i="19"/>
  <c r="AK12" i="6"/>
  <c r="AH13" i="6"/>
  <c r="O14" i="6"/>
  <c r="AE14" i="6"/>
  <c r="AB15" i="6"/>
  <c r="AK20" i="6"/>
  <c r="AH21" i="6"/>
  <c r="O22" i="6"/>
  <c r="AE22" i="6"/>
  <c r="AB23" i="6"/>
  <c r="O51" i="6"/>
  <c r="AB52" i="6"/>
  <c r="AK28" i="6"/>
  <c r="AH29" i="6"/>
  <c r="O30" i="6"/>
  <c r="AE30" i="6"/>
  <c r="D31" i="6"/>
  <c r="L31" i="6"/>
  <c r="T31" i="6"/>
  <c r="AJ31" i="6"/>
  <c r="T36" i="6"/>
  <c r="T56" i="6" s="1"/>
  <c r="T48" i="11" s="1"/>
  <c r="AJ36" i="6"/>
  <c r="AJ56" i="6" s="1"/>
  <c r="AG37" i="6"/>
  <c r="AG56" i="6" s="1"/>
  <c r="AD38" i="6"/>
  <c r="R42" i="6"/>
  <c r="AI46" i="6"/>
  <c r="AK46" i="6" s="1"/>
  <c r="C48" i="6"/>
  <c r="O48" i="6" s="1"/>
  <c r="AC48" i="6"/>
  <c r="AE48" i="6" s="1"/>
  <c r="G49" i="6"/>
  <c r="O49" i="6" s="1"/>
  <c r="BT23" i="7"/>
  <c r="H12" i="16"/>
  <c r="H23" i="16" s="1"/>
  <c r="AL29" i="8"/>
  <c r="AF29" i="8"/>
  <c r="F11" i="16" s="1"/>
  <c r="AQ10" i="8"/>
  <c r="AP13" i="8"/>
  <c r="AR13" i="8"/>
  <c r="AR29" i="8" s="1"/>
  <c r="G24" i="15" s="1"/>
  <c r="AQ13" i="8"/>
  <c r="E10" i="10" a="1"/>
  <c r="E10" i="10" s="1"/>
  <c r="E31" i="18" s="1"/>
  <c r="O17" i="6"/>
  <c r="AB18" i="6"/>
  <c r="O25" i="6"/>
  <c r="AB26" i="6"/>
  <c r="E31" i="6"/>
  <c r="M31" i="6"/>
  <c r="U31" i="6"/>
  <c r="AC31" i="6"/>
  <c r="C40" i="6"/>
  <c r="O40" i="6" s="1"/>
  <c r="AO29" i="8"/>
  <c r="D24" i="15" s="1"/>
  <c r="D12" i="17" s="1"/>
  <c r="AR10" i="8"/>
  <c r="AI29" i="8"/>
  <c r="AH11" i="6"/>
  <c r="O12" i="6"/>
  <c r="AE12" i="6"/>
  <c r="AB13" i="6"/>
  <c r="AK18" i="6"/>
  <c r="AH19" i="6"/>
  <c r="O20" i="6"/>
  <c r="AE20" i="6"/>
  <c r="AB21" i="6"/>
  <c r="AK26" i="6"/>
  <c r="AH27" i="6"/>
  <c r="O28" i="6"/>
  <c r="AE28" i="6"/>
  <c r="AB29" i="6"/>
  <c r="F31" i="6"/>
  <c r="N31" i="6"/>
  <c r="V31" i="6"/>
  <c r="AD31" i="6"/>
  <c r="S39" i="6"/>
  <c r="G43" i="6"/>
  <c r="G56" i="6" s="1"/>
  <c r="AJ44" i="6"/>
  <c r="AK44" i="6" s="1"/>
  <c r="BT25" i="7"/>
  <c r="AR23" i="8"/>
  <c r="D40" i="4"/>
  <c r="D41" i="4" s="1"/>
  <c r="E41" i="4" s="1"/>
  <c r="F41" i="4" s="1"/>
  <c r="G41" i="4" s="1"/>
  <c r="H41" i="4" s="1"/>
  <c r="I41" i="4" s="1"/>
  <c r="J41" i="4" s="1"/>
  <c r="K41" i="4" s="1"/>
  <c r="L41" i="4" s="1"/>
  <c r="M41" i="4" s="1"/>
  <c r="N41" i="4" s="1"/>
  <c r="O41" i="4" s="1"/>
  <c r="D10" i="15" s="1"/>
  <c r="AK13" i="6"/>
  <c r="AH14" i="6"/>
  <c r="AE15" i="6"/>
  <c r="AB16" i="6"/>
  <c r="AH22" i="6"/>
  <c r="AH30" i="6"/>
  <c r="G31" i="6"/>
  <c r="W31" i="6"/>
  <c r="Z37" i="6"/>
  <c r="Z56" i="6" s="1"/>
  <c r="Z48" i="11" s="1"/>
  <c r="AR25" i="8"/>
  <c r="AQ25" i="8"/>
  <c r="AP25" i="8"/>
  <c r="AB19" i="6"/>
  <c r="O47" i="6"/>
  <c r="AB48" i="6"/>
  <c r="O26" i="6"/>
  <c r="AB27" i="6"/>
  <c r="O55" i="6"/>
  <c r="H31" i="6"/>
  <c r="P31" i="6"/>
  <c r="X31" i="6"/>
  <c r="AF31" i="6"/>
  <c r="AH31" i="6" s="1"/>
  <c r="G20" i="15" s="1"/>
  <c r="E41" i="6"/>
  <c r="O41" i="6" s="1"/>
  <c r="D57" i="19"/>
  <c r="O13" i="6"/>
  <c r="AH20" i="6"/>
  <c r="O21" i="6"/>
  <c r="AE21" i="6"/>
  <c r="AB22" i="6"/>
  <c r="AK27" i="6"/>
  <c r="AH28" i="6"/>
  <c r="O29" i="6"/>
  <c r="AE29" i="6"/>
  <c r="AB30" i="6"/>
  <c r="I31" i="6"/>
  <c r="Q31" i="6"/>
  <c r="Y31" i="6"/>
  <c r="AG31" i="6"/>
  <c r="R37" i="6"/>
  <c r="AB37" i="6" s="1"/>
  <c r="AR12" i="8"/>
  <c r="AS12" i="8"/>
  <c r="AQ16" i="8"/>
  <c r="AK14" i="6"/>
  <c r="AH15" i="6"/>
  <c r="AE16" i="6"/>
  <c r="AB25" i="6"/>
  <c r="AB49" i="6"/>
  <c r="AP16" i="8"/>
  <c r="AQ19" i="8"/>
  <c r="AS23" i="8"/>
  <c r="AR24" i="8"/>
  <c r="AS26" i="8"/>
  <c r="P7" i="10"/>
  <c r="D27" i="10"/>
  <c r="E9" i="10" a="1"/>
  <c r="E9" i="10" s="1"/>
  <c r="K51" i="11"/>
  <c r="R51" i="11"/>
  <c r="Z51" i="11"/>
  <c r="E17" i="10" a="1"/>
  <c r="E17" i="10" s="1"/>
  <c r="E38" i="18" s="1"/>
  <c r="E20" i="10" a="1"/>
  <c r="E20" i="10" s="1"/>
  <c r="E41" i="18" s="1"/>
  <c r="E15" i="10" a="1"/>
  <c r="E15" i="10" s="1"/>
  <c r="E36" i="18" s="1"/>
  <c r="E13" i="10" a="1"/>
  <c r="E13" i="10" s="1"/>
  <c r="E34" i="18" s="1"/>
  <c r="E18" i="10" a="1"/>
  <c r="E18" i="10" s="1"/>
  <c r="E39" i="18" s="1"/>
  <c r="E16" i="10" a="1"/>
  <c r="E16" i="10" s="1"/>
  <c r="E37" i="18" s="1"/>
  <c r="E19" i="10" a="1"/>
  <c r="E19" i="10" s="1"/>
  <c r="E40" i="18" s="1"/>
  <c r="E12" i="10" a="1"/>
  <c r="E12" i="10" s="1"/>
  <c r="E33" i="18" s="1"/>
  <c r="F8" i="10"/>
  <c r="E14" i="10" a="1"/>
  <c r="E14" i="10" s="1"/>
  <c r="E35" i="18" s="1"/>
  <c r="E11" i="10" a="1"/>
  <c r="E11" i="10" s="1"/>
  <c r="E32" i="18" s="1"/>
  <c r="AS10" i="8"/>
  <c r="AP15" i="8"/>
  <c r="AP29" i="8" s="1"/>
  <c r="E24" i="15" s="1"/>
  <c r="AQ20" i="8"/>
  <c r="AR22" i="8"/>
  <c r="E51" i="11"/>
  <c r="M51" i="11"/>
  <c r="T51" i="11"/>
  <c r="AC29" i="8"/>
  <c r="BF51" i="11"/>
  <c r="BT28" i="7"/>
  <c r="Q7" i="8"/>
  <c r="AQ15" i="8"/>
  <c r="AQ29" i="8" s="1"/>
  <c r="F24" i="15" s="1"/>
  <c r="AS22" i="8"/>
  <c r="AP27" i="8"/>
  <c r="D26" i="17"/>
  <c r="D12" i="16"/>
  <c r="D23" i="16" s="1"/>
  <c r="AQ27" i="8"/>
  <c r="G51" i="11"/>
  <c r="O51" i="11"/>
  <c r="V51" i="11"/>
  <c r="AH51" i="11"/>
  <c r="BT20" i="7"/>
  <c r="AS29" i="8"/>
  <c r="H24" i="15" s="1"/>
  <c r="AS14" i="8"/>
  <c r="AP19" i="8"/>
  <c r="AR26" i="8"/>
  <c r="H51" i="11"/>
  <c r="P29" i="8"/>
  <c r="W51" i="11"/>
  <c r="I51" i="11"/>
  <c r="P51" i="11"/>
  <c r="X51" i="11"/>
  <c r="AN51" i="11"/>
  <c r="D31" i="19"/>
  <c r="D42" i="10"/>
  <c r="D39" i="19"/>
  <c r="D51" i="11"/>
  <c r="L51" i="11"/>
  <c r="S51" i="11"/>
  <c r="AA51" i="11"/>
  <c r="AZ51" i="11"/>
  <c r="D19" i="10" a="1"/>
  <c r="D19" i="10" s="1"/>
  <c r="D40" i="18" s="1"/>
  <c r="D17" i="10" a="1"/>
  <c r="D17" i="10" s="1"/>
  <c r="D38" i="18" s="1"/>
  <c r="D20" i="10" a="1"/>
  <c r="D20" i="10" s="1"/>
  <c r="D41" i="18" s="1"/>
  <c r="D15" i="10" a="1"/>
  <c r="D15" i="10" s="1"/>
  <c r="D36" i="18" s="1"/>
  <c r="D14" i="10" a="1"/>
  <c r="D14" i="10" s="1"/>
  <c r="D35" i="18" s="1"/>
  <c r="D16" i="10" a="1"/>
  <c r="D16" i="10" s="1"/>
  <c r="D37" i="18" s="1"/>
  <c r="D12" i="10" a="1"/>
  <c r="D12" i="10" s="1"/>
  <c r="D33" i="18" s="1"/>
  <c r="D18" i="10" a="1"/>
  <c r="D18" i="10" s="1"/>
  <c r="D39" i="18" s="1"/>
  <c r="D58" i="18" s="1"/>
  <c r="AR27" i="8"/>
  <c r="F51" i="11"/>
  <c r="N51" i="11"/>
  <c r="U51" i="11"/>
  <c r="AB51" i="11"/>
  <c r="D13" i="10" a="1"/>
  <c r="D13" i="10" s="1"/>
  <c r="D34" i="18" s="1"/>
  <c r="L42" i="10"/>
  <c r="N17" i="13" s="1"/>
  <c r="T42" i="10"/>
  <c r="AB42" i="10"/>
  <c r="AB43" i="10" s="1"/>
  <c r="BH42" i="10"/>
  <c r="G42" i="10"/>
  <c r="I17" i="13" s="1"/>
  <c r="O42" i="10"/>
  <c r="Q17" i="13" s="1"/>
  <c r="W42" i="10"/>
  <c r="AE42" i="10"/>
  <c r="AM42" i="10"/>
  <c r="AU42" i="10"/>
  <c r="BC42" i="10"/>
  <c r="BK42" i="10"/>
  <c r="AY42" i="10"/>
  <c r="BG42" i="10"/>
  <c r="E42" i="10"/>
  <c r="G17" i="13" s="1"/>
  <c r="M42" i="10"/>
  <c r="O17" i="13" s="1"/>
  <c r="U42" i="10"/>
  <c r="AC42" i="10"/>
  <c r="AK42" i="10"/>
  <c r="AS42" i="10"/>
  <c r="BA42" i="10"/>
  <c r="BA43" i="10" s="1"/>
  <c r="BB43" i="10" s="1"/>
  <c r="BI42" i="10"/>
  <c r="E24" i="16"/>
  <c r="G24" i="16"/>
  <c r="G25" i="16" s="1"/>
  <c r="D29" i="16"/>
  <c r="F29" i="16"/>
  <c r="H29" i="16"/>
  <c r="H15" i="16"/>
  <c r="H44" i="16" s="1"/>
  <c r="Q51" i="11"/>
  <c r="AT51" i="11"/>
  <c r="H42" i="10"/>
  <c r="J17" i="13" s="1"/>
  <c r="P42" i="10"/>
  <c r="P43" i="10" s="1"/>
  <c r="Q43" i="10" s="1"/>
  <c r="X42" i="10"/>
  <c r="AF42" i="10"/>
  <c r="AN42" i="10"/>
  <c r="AN43" i="10" s="1"/>
  <c r="AO43" i="10" s="1"/>
  <c r="AV42" i="10"/>
  <c r="BD42" i="10"/>
  <c r="J51" i="11"/>
  <c r="H16" i="16"/>
  <c r="J42" i="10"/>
  <c r="L17" i="13" s="1"/>
  <c r="R42" i="10"/>
  <c r="Z42" i="10"/>
  <c r="AH42" i="10"/>
  <c r="AP42" i="10"/>
  <c r="AX42" i="10"/>
  <c r="BF42" i="10"/>
  <c r="D29" i="19"/>
  <c r="Y51" i="11"/>
  <c r="J60" i="13"/>
  <c r="J59" i="13"/>
  <c r="G16" i="16"/>
  <c r="E28" i="16"/>
  <c r="E13" i="16" s="1"/>
  <c r="H28" i="16"/>
  <c r="H13" i="16" s="1"/>
  <c r="F59" i="13"/>
  <c r="F60" i="13"/>
  <c r="D30" i="19"/>
  <c r="D38" i="19"/>
  <c r="F29" i="15"/>
  <c r="F15" i="16" s="1"/>
  <c r="B9" i="12"/>
  <c r="E29" i="15"/>
  <c r="E15" i="16" s="1"/>
  <c r="B15" i="12"/>
  <c r="D29" i="15" s="1"/>
  <c r="B8" i="12"/>
  <c r="B11" i="12"/>
  <c r="B7" i="12"/>
  <c r="C7" i="12" s="1"/>
  <c r="C8" i="12" s="1"/>
  <c r="C9" i="12" s="1"/>
  <c r="C10" i="12" s="1"/>
  <c r="C11" i="12" s="1"/>
  <c r="G29" i="15"/>
  <c r="G15" i="16" s="1"/>
  <c r="G44" i="16" s="1"/>
  <c r="G59" i="13"/>
  <c r="G60" i="13"/>
  <c r="M59" i="13"/>
  <c r="M60" i="13"/>
  <c r="D24" i="16"/>
  <c r="D29" i="17"/>
  <c r="E29" i="17" s="1"/>
  <c r="F29" i="17" s="1"/>
  <c r="G29" i="17" s="1"/>
  <c r="H29" i="17" s="1"/>
  <c r="F24" i="16"/>
  <c r="F25" i="16" s="1"/>
  <c r="H24" i="16"/>
  <c r="E29" i="16"/>
  <c r="G29" i="16"/>
  <c r="B10" i="12"/>
  <c r="K59" i="13"/>
  <c r="I60" i="13"/>
  <c r="I59" i="13"/>
  <c r="Q60" i="13"/>
  <c r="Q59" i="13"/>
  <c r="N60" i="13"/>
  <c r="D14" i="16"/>
  <c r="F14" i="16"/>
  <c r="H14" i="16"/>
  <c r="E16" i="16"/>
  <c r="P59" i="13"/>
  <c r="E25" i="16"/>
  <c r="H13" i="13"/>
  <c r="H21" i="13"/>
  <c r="H29" i="13"/>
  <c r="H37" i="13"/>
  <c r="H45" i="13"/>
  <c r="G16" i="17"/>
  <c r="D28" i="18"/>
  <c r="D47" i="18" s="1"/>
  <c r="P9" i="18"/>
  <c r="F15" i="13"/>
  <c r="H25" i="16"/>
  <c r="G28" i="16"/>
  <c r="G13" i="16" s="1"/>
  <c r="E14" i="16"/>
  <c r="G14" i="16"/>
  <c r="D16" i="16"/>
  <c r="F16" i="16"/>
  <c r="H59" i="13"/>
  <c r="L60" i="13"/>
  <c r="P27" i="19"/>
  <c r="P46" i="19" s="1"/>
  <c r="AB7" i="19"/>
  <c r="E44" i="16" l="1"/>
  <c r="F44" i="16"/>
  <c r="D32" i="19"/>
  <c r="D50" i="18"/>
  <c r="D49" i="19"/>
  <c r="E49" i="19" s="1"/>
  <c r="F28" i="17"/>
  <c r="G28" i="17" s="1"/>
  <c r="H28" i="17" s="1"/>
  <c r="D54" i="19"/>
  <c r="E54" i="19" s="1"/>
  <c r="D55" i="19"/>
  <c r="E55" i="19" s="1"/>
  <c r="D50" i="19"/>
  <c r="E50" i="19" s="1"/>
  <c r="D59" i="19"/>
  <c r="E59" i="19" s="1"/>
  <c r="D58" i="19"/>
  <c r="E58" i="19" s="1"/>
  <c r="D9" i="20"/>
  <c r="D16" i="7"/>
  <c r="J16" i="7" s="1"/>
  <c r="D12" i="7"/>
  <c r="O12" i="7" s="1"/>
  <c r="D13" i="7"/>
  <c r="U13" i="7" s="1"/>
  <c r="E56" i="6"/>
  <c r="H41" i="13" s="1"/>
  <c r="D15" i="7"/>
  <c r="J15" i="7" s="1"/>
  <c r="D18" i="7"/>
  <c r="J18" i="7" s="1"/>
  <c r="D10" i="7"/>
  <c r="U10" i="7" s="1"/>
  <c r="D52" i="18"/>
  <c r="D33" i="19"/>
  <c r="D52" i="19"/>
  <c r="E52" i="19" s="1"/>
  <c r="D57" i="18"/>
  <c r="D56" i="19"/>
  <c r="E56" i="19" s="1"/>
  <c r="E55" i="18"/>
  <c r="E51" i="18"/>
  <c r="D34" i="19"/>
  <c r="D36" i="19"/>
  <c r="E9" i="4" a="1"/>
  <c r="E9" i="4" s="1"/>
  <c r="E11" i="18" s="1"/>
  <c r="E12" i="4" a="1"/>
  <c r="E12" i="4" s="1"/>
  <c r="E14" i="18" s="1"/>
  <c r="E52" i="18" s="1"/>
  <c r="V41" i="4"/>
  <c r="W41" i="4" s="1"/>
  <c r="X41" i="4" s="1"/>
  <c r="Y41" i="4" s="1"/>
  <c r="Z41" i="4" s="1"/>
  <c r="AA41" i="4" s="1"/>
  <c r="E10" i="15" s="1"/>
  <c r="AP43" i="10"/>
  <c r="AQ43" i="10" s="1"/>
  <c r="AR43" i="10" s="1"/>
  <c r="AS43" i="10" s="1"/>
  <c r="AT43" i="10" s="1"/>
  <c r="D49" i="18"/>
  <c r="D9" i="19" s="1"/>
  <c r="BB41" i="4"/>
  <c r="BC41" i="4" s="1"/>
  <c r="BD41" i="4" s="1"/>
  <c r="BE41" i="4" s="1"/>
  <c r="BF41" i="4" s="1"/>
  <c r="BG41" i="4" s="1"/>
  <c r="BH41" i="4" s="1"/>
  <c r="BI41" i="4" s="1"/>
  <c r="BJ41" i="4" s="1"/>
  <c r="BK41" i="4" s="1"/>
  <c r="H10" i="15" s="1"/>
  <c r="AT41" i="4"/>
  <c r="AU41" i="4" s="1"/>
  <c r="AV41" i="4" s="1"/>
  <c r="AW41" i="4" s="1"/>
  <c r="AX41" i="4" s="1"/>
  <c r="AY41" i="4" s="1"/>
  <c r="G10" i="15" s="1"/>
  <c r="AD41" i="4"/>
  <c r="AE41" i="4" s="1"/>
  <c r="AF41" i="4" s="1"/>
  <c r="AG41" i="4" s="1"/>
  <c r="AH41" i="4" s="1"/>
  <c r="AI41" i="4" s="1"/>
  <c r="AJ41" i="4" s="1"/>
  <c r="AK41" i="4" s="1"/>
  <c r="AL41" i="4" s="1"/>
  <c r="AM41" i="4" s="1"/>
  <c r="F10" i="15" s="1"/>
  <c r="R43" i="10"/>
  <c r="S43" i="10" s="1"/>
  <c r="AU43" i="10"/>
  <c r="AV43" i="10" s="1"/>
  <c r="AW43" i="10" s="1"/>
  <c r="AX43" i="10" s="1"/>
  <c r="AY43" i="10" s="1"/>
  <c r="G17" i="7" s="1"/>
  <c r="AC43" i="10"/>
  <c r="AD43" i="10" s="1"/>
  <c r="AE43" i="10" s="1"/>
  <c r="AF43" i="10" s="1"/>
  <c r="AG43" i="10" s="1"/>
  <c r="AH43" i="10" s="1"/>
  <c r="AI43" i="10" s="1"/>
  <c r="AJ43" i="10" s="1"/>
  <c r="AK43" i="10" s="1"/>
  <c r="AL43" i="10" s="1"/>
  <c r="AM43" i="10" s="1"/>
  <c r="F14" i="7" s="1"/>
  <c r="M41" i="13"/>
  <c r="K48" i="11"/>
  <c r="J41" i="13"/>
  <c r="H48" i="11"/>
  <c r="AY48" i="11"/>
  <c r="AX48" i="11"/>
  <c r="AW48" i="11"/>
  <c r="AT48" i="11"/>
  <c r="AU48" i="11"/>
  <c r="AV48" i="11"/>
  <c r="E34" i="19"/>
  <c r="D37" i="19"/>
  <c r="F17" i="13"/>
  <c r="F18" i="13" s="1"/>
  <c r="F23" i="13" s="1"/>
  <c r="D43" i="10"/>
  <c r="E43" i="10" s="1"/>
  <c r="F43" i="10" s="1"/>
  <c r="G43" i="10" s="1"/>
  <c r="H43" i="10" s="1"/>
  <c r="I43" i="10" s="1"/>
  <c r="J43" i="10" s="1"/>
  <c r="K43" i="10" s="1"/>
  <c r="L43" i="10" s="1"/>
  <c r="M43" i="10" s="1"/>
  <c r="N43" i="10" s="1"/>
  <c r="O43" i="10" s="1"/>
  <c r="D11" i="16"/>
  <c r="D11" i="17"/>
  <c r="AD7" i="8"/>
  <c r="AP7" i="8"/>
  <c r="P34" i="6"/>
  <c r="AC9" i="6"/>
  <c r="O43" i="6"/>
  <c r="O37" i="6"/>
  <c r="E60" i="18"/>
  <c r="D60" i="18"/>
  <c r="BO12" i="7"/>
  <c r="BG12" i="7"/>
  <c r="BK12" i="7"/>
  <c r="BJ12" i="7"/>
  <c r="BL12" i="7"/>
  <c r="BI12" i="7"/>
  <c r="BH12" i="7"/>
  <c r="BF12" i="7"/>
  <c r="BQ12" i="7"/>
  <c r="BP12" i="7"/>
  <c r="BN12" i="7"/>
  <c r="BM12" i="7"/>
  <c r="P48" i="11"/>
  <c r="AB56" i="6"/>
  <c r="BD13" i="7"/>
  <c r="AV13" i="7"/>
  <c r="AZ13" i="7"/>
  <c r="AY13" i="7"/>
  <c r="AT13" i="7"/>
  <c r="BE13" i="7"/>
  <c r="BC13" i="7"/>
  <c r="BB13" i="7"/>
  <c r="BA13" i="7"/>
  <c r="AX13" i="7"/>
  <c r="AW13" i="7"/>
  <c r="AU13" i="7"/>
  <c r="G41" i="13"/>
  <c r="E48" i="11"/>
  <c r="D22" i="10"/>
  <c r="G8" i="15"/>
  <c r="H16" i="17"/>
  <c r="E38" i="19"/>
  <c r="D18" i="19"/>
  <c r="T43" i="10"/>
  <c r="U43" i="10" s="1"/>
  <c r="V43" i="10" s="1"/>
  <c r="W43" i="10" s="1"/>
  <c r="X43" i="10" s="1"/>
  <c r="Y43" i="10" s="1"/>
  <c r="Z43" i="10" s="1"/>
  <c r="AA43" i="10" s="1"/>
  <c r="BC43" i="10"/>
  <c r="BD43" i="10" s="1"/>
  <c r="BE43" i="10" s="1"/>
  <c r="BF43" i="10" s="1"/>
  <c r="BG43" i="10" s="1"/>
  <c r="BH43" i="10" s="1"/>
  <c r="BI43" i="10" s="1"/>
  <c r="BJ43" i="10" s="1"/>
  <c r="BK43" i="10" s="1"/>
  <c r="D32" i="17"/>
  <c r="D15" i="16"/>
  <c r="D44" i="16" s="1"/>
  <c r="E30" i="19"/>
  <c r="E32" i="19"/>
  <c r="I45" i="13"/>
  <c r="D40" i="19"/>
  <c r="E29" i="19"/>
  <c r="E31" i="19"/>
  <c r="E30" i="18"/>
  <c r="E43" i="18" s="1"/>
  <c r="E15" i="11" s="1"/>
  <c r="F47" i="11" s="1"/>
  <c r="E22" i="10"/>
  <c r="E57" i="19"/>
  <c r="E12" i="17"/>
  <c r="F12" i="17" s="1"/>
  <c r="G12" i="17" s="1"/>
  <c r="H12" i="17" s="1"/>
  <c r="L48" i="11"/>
  <c r="N41" i="13"/>
  <c r="L41" i="13"/>
  <c r="J48" i="11"/>
  <c r="E53" i="18"/>
  <c r="D53" i="18"/>
  <c r="BN18" i="7"/>
  <c r="BF18" i="7"/>
  <c r="BM18" i="7"/>
  <c r="BQ18" i="7"/>
  <c r="BG18" i="7"/>
  <c r="BO18" i="7"/>
  <c r="BI18" i="7"/>
  <c r="BH18" i="7"/>
  <c r="BP18" i="7"/>
  <c r="BL18" i="7"/>
  <c r="BK18" i="7"/>
  <c r="BJ18" i="7"/>
  <c r="BD16" i="7"/>
  <c r="AV16" i="7"/>
  <c r="BC16" i="7"/>
  <c r="AU16" i="7"/>
  <c r="BB16" i="7"/>
  <c r="AZ16" i="7"/>
  <c r="AT16" i="7"/>
  <c r="BE16" i="7"/>
  <c r="BA16" i="7"/>
  <c r="AY16" i="7"/>
  <c r="AX16" i="7"/>
  <c r="AW16" i="7"/>
  <c r="AF16" i="7"/>
  <c r="X16" i="7"/>
  <c r="AE16" i="7"/>
  <c r="W16" i="7"/>
  <c r="V16" i="7"/>
  <c r="AD16" i="7"/>
  <c r="Z16" i="7"/>
  <c r="Y16" i="7"/>
  <c r="AG16" i="7"/>
  <c r="AC16" i="7"/>
  <c r="AB16" i="7"/>
  <c r="AA16" i="7"/>
  <c r="D43" i="18"/>
  <c r="D15" i="11" s="1"/>
  <c r="E47" i="11" s="1"/>
  <c r="I37" i="13"/>
  <c r="D25" i="16"/>
  <c r="F20" i="10" a="1"/>
  <c r="F20" i="10" s="1"/>
  <c r="F41" i="18" s="1"/>
  <c r="F13" i="10" a="1"/>
  <c r="F13" i="10" s="1"/>
  <c r="F34" i="18" s="1"/>
  <c r="F19" i="10" a="1"/>
  <c r="F19" i="10" s="1"/>
  <c r="F40" i="18" s="1"/>
  <c r="F11" i="10" a="1"/>
  <c r="F11" i="10" s="1"/>
  <c r="F32" i="18" s="1"/>
  <c r="F16" i="10" a="1"/>
  <c r="F16" i="10" s="1"/>
  <c r="F37" i="18" s="1"/>
  <c r="F18" i="10" a="1"/>
  <c r="F18" i="10" s="1"/>
  <c r="F39" i="18" s="1"/>
  <c r="F12" i="10" a="1"/>
  <c r="F12" i="10" s="1"/>
  <c r="F33" i="18" s="1"/>
  <c r="F17" i="10" a="1"/>
  <c r="F17" i="10" s="1"/>
  <c r="F38" i="18" s="1"/>
  <c r="F14" i="10" a="1"/>
  <c r="F14" i="10" s="1"/>
  <c r="F35" i="18" s="1"/>
  <c r="F15" i="10" a="1"/>
  <c r="F15" i="10" s="1"/>
  <c r="F36" i="18" s="1"/>
  <c r="F10" i="10" a="1"/>
  <c r="F10" i="10" s="1"/>
  <c r="F31" i="18" s="1"/>
  <c r="F9" i="10" a="1"/>
  <c r="F9" i="10" s="1"/>
  <c r="G8" i="10"/>
  <c r="H11" i="16"/>
  <c r="O31" i="6"/>
  <c r="D20" i="15" s="1"/>
  <c r="D51" i="19"/>
  <c r="C56" i="6"/>
  <c r="BE10" i="7"/>
  <c r="AW10" i="7"/>
  <c r="BA10" i="7"/>
  <c r="AZ10" i="7"/>
  <c r="BD10" i="7"/>
  <c r="BC10" i="7"/>
  <c r="BB10" i="7"/>
  <c r="AY10" i="7"/>
  <c r="AX10" i="7"/>
  <c r="AV10" i="7"/>
  <c r="AU10" i="7"/>
  <c r="AT10" i="7"/>
  <c r="E54" i="18"/>
  <c r="D55" i="18"/>
  <c r="AO10" i="7"/>
  <c r="AS10" i="7"/>
  <c r="AK10" i="7"/>
  <c r="AR10" i="7"/>
  <c r="AJ10" i="7"/>
  <c r="AQ10" i="7"/>
  <c r="AP10" i="7"/>
  <c r="AN10" i="7"/>
  <c r="AM10" i="7"/>
  <c r="AL10" i="7"/>
  <c r="AI10" i="7"/>
  <c r="AH10" i="7"/>
  <c r="AR48" i="11"/>
  <c r="AQ48" i="11"/>
  <c r="AP48" i="11"/>
  <c r="AO48" i="11"/>
  <c r="AN48" i="11"/>
  <c r="AS48" i="11"/>
  <c r="AH56" i="6"/>
  <c r="AF13" i="7"/>
  <c r="X13" i="7"/>
  <c r="AB13" i="7"/>
  <c r="AA13" i="7"/>
  <c r="AG13" i="7"/>
  <c r="AE13" i="7"/>
  <c r="AD13" i="7"/>
  <c r="AC13" i="7"/>
  <c r="Z13" i="7"/>
  <c r="Y13" i="7"/>
  <c r="W13" i="7"/>
  <c r="V13" i="7"/>
  <c r="D35" i="19"/>
  <c r="AB9" i="18"/>
  <c r="P28" i="18"/>
  <c r="P47" i="18" s="1"/>
  <c r="I29" i="13"/>
  <c r="E26" i="17"/>
  <c r="P27" i="10"/>
  <c r="AB7" i="10"/>
  <c r="AE31" i="6"/>
  <c r="F20" i="15" s="1"/>
  <c r="D53" i="19"/>
  <c r="E53" i="19" s="1"/>
  <c r="E57" i="18"/>
  <c r="D56" i="18"/>
  <c r="AN13" i="7"/>
  <c r="AR13" i="7"/>
  <c r="AJ13" i="7"/>
  <c r="AQ13" i="7"/>
  <c r="AI13" i="7"/>
  <c r="AS13" i="7"/>
  <c r="AP13" i="7"/>
  <c r="AO13" i="7"/>
  <c r="AM13" i="7"/>
  <c r="AL13" i="7"/>
  <c r="AK13" i="7"/>
  <c r="AH13" i="7"/>
  <c r="Q41" i="13"/>
  <c r="O48" i="11"/>
  <c r="AA12" i="7"/>
  <c r="AE12" i="7"/>
  <c r="W12" i="7"/>
  <c r="AD12" i="7"/>
  <c r="V12" i="7"/>
  <c r="Y12" i="7"/>
  <c r="X12" i="7"/>
  <c r="AG12" i="7"/>
  <c r="AF12" i="7"/>
  <c r="AC12" i="7"/>
  <c r="AB12" i="7"/>
  <c r="Z12" i="7"/>
  <c r="P25" i="4"/>
  <c r="AB7" i="4"/>
  <c r="BH48" i="11"/>
  <c r="BJ48" i="11"/>
  <c r="BI48" i="11"/>
  <c r="BG48" i="11"/>
  <c r="BF48" i="11"/>
  <c r="BK48" i="11"/>
  <c r="K41" i="13"/>
  <c r="I48" i="11"/>
  <c r="D59" i="18"/>
  <c r="AQ12" i="7"/>
  <c r="AI12" i="7"/>
  <c r="AM12" i="7"/>
  <c r="AL12" i="7"/>
  <c r="AK12" i="7"/>
  <c r="AJ12" i="7"/>
  <c r="AH12" i="7"/>
  <c r="AS12" i="7"/>
  <c r="AR12" i="7"/>
  <c r="AP12" i="7"/>
  <c r="AO12" i="7"/>
  <c r="AN12" i="7"/>
  <c r="I41" i="13"/>
  <c r="G48" i="11"/>
  <c r="P41" i="13"/>
  <c r="N48" i="11"/>
  <c r="AA15" i="7"/>
  <c r="Z15" i="7"/>
  <c r="Y15" i="7"/>
  <c r="AG15" i="7"/>
  <c r="W15" i="7"/>
  <c r="AC15" i="7"/>
  <c r="AB15" i="7"/>
  <c r="AD15" i="7"/>
  <c r="X15" i="7"/>
  <c r="V15" i="7"/>
  <c r="AF15" i="7"/>
  <c r="AE15" i="7"/>
  <c r="BM10" i="7"/>
  <c r="BQ10" i="7"/>
  <c r="BI10" i="7"/>
  <c r="BP10" i="7"/>
  <c r="BH10" i="7"/>
  <c r="BO10" i="7"/>
  <c r="BN10" i="7"/>
  <c r="BL10" i="7"/>
  <c r="BK10" i="7"/>
  <c r="BJ10" i="7"/>
  <c r="BG10" i="7"/>
  <c r="BF10" i="7"/>
  <c r="I21" i="13"/>
  <c r="I13" i="13"/>
  <c r="H15" i="13"/>
  <c r="E33" i="19"/>
  <c r="E11" i="16"/>
  <c r="E50" i="18"/>
  <c r="BL13" i="7"/>
  <c r="BP13" i="7"/>
  <c r="BH13" i="7"/>
  <c r="BO13" i="7"/>
  <c r="BG13" i="7"/>
  <c r="BF13" i="7"/>
  <c r="BQ13" i="7"/>
  <c r="BN13" i="7"/>
  <c r="BM13" i="7"/>
  <c r="BK13" i="7"/>
  <c r="BJ13" i="7"/>
  <c r="BI13" i="7"/>
  <c r="AK36" i="6"/>
  <c r="AG10" i="7"/>
  <c r="Y10" i="7"/>
  <c r="AC10" i="7"/>
  <c r="AB10" i="7"/>
  <c r="AE10" i="7"/>
  <c r="AD10" i="7"/>
  <c r="AA10" i="7"/>
  <c r="Z10" i="7"/>
  <c r="X10" i="7"/>
  <c r="W10" i="7"/>
  <c r="V10" i="7"/>
  <c r="AF10" i="7"/>
  <c r="AQ15" i="7"/>
  <c r="AI15" i="7"/>
  <c r="AP15" i="7"/>
  <c r="AH15" i="7"/>
  <c r="AK15" i="7"/>
  <c r="AS15" i="7"/>
  <c r="AM15" i="7"/>
  <c r="AL15" i="7"/>
  <c r="AR15" i="7"/>
  <c r="AO15" i="7"/>
  <c r="AN15" i="7"/>
  <c r="AJ15" i="7"/>
  <c r="AY12" i="7"/>
  <c r="BC12" i="7"/>
  <c r="AU12" i="7"/>
  <c r="BB12" i="7"/>
  <c r="AT12" i="7"/>
  <c r="AX12" i="7"/>
  <c r="AW12" i="7"/>
  <c r="AV12" i="7"/>
  <c r="BE12" i="7"/>
  <c r="BD12" i="7"/>
  <c r="BA12" i="7"/>
  <c r="AZ12" i="7"/>
  <c r="F20" i="4" a="1"/>
  <c r="F20" i="4" s="1"/>
  <c r="F22" i="18" s="1"/>
  <c r="F12" i="4" a="1"/>
  <c r="F12" i="4" s="1"/>
  <c r="F14" i="18" s="1"/>
  <c r="F19" i="4" a="1"/>
  <c r="F19" i="4" s="1"/>
  <c r="F21" i="18" s="1"/>
  <c r="F59" i="18" s="1"/>
  <c r="F18" i="4" a="1"/>
  <c r="F18" i="4" s="1"/>
  <c r="F20" i="18" s="1"/>
  <c r="F17" i="4" a="1"/>
  <c r="F17" i="4" s="1"/>
  <c r="F19" i="18" s="1"/>
  <c r="F16" i="4" a="1"/>
  <c r="F16" i="4" s="1"/>
  <c r="F18" i="18" s="1"/>
  <c r="F10" i="4" a="1"/>
  <c r="F10" i="4" s="1"/>
  <c r="F12" i="18" s="1"/>
  <c r="F11" i="4" a="1"/>
  <c r="F11" i="4" s="1"/>
  <c r="F13" i="18" s="1"/>
  <c r="F51" i="18" s="1"/>
  <c r="F15" i="4" a="1"/>
  <c r="F15" i="4" s="1"/>
  <c r="F17" i="18" s="1"/>
  <c r="G8" i="4"/>
  <c r="F14" i="4" a="1"/>
  <c r="F14" i="4" s="1"/>
  <c r="F16" i="18" s="1"/>
  <c r="F54" i="18" s="1"/>
  <c r="F9" i="4" a="1"/>
  <c r="F9" i="4" s="1"/>
  <c r="F13" i="4" a="1"/>
  <c r="F13" i="4" s="1"/>
  <c r="F15" i="18" s="1"/>
  <c r="AJ48" i="11"/>
  <c r="AH48" i="11"/>
  <c r="AK48" i="11"/>
  <c r="AM48" i="11"/>
  <c r="AL48" i="11"/>
  <c r="AI48" i="11"/>
  <c r="Z18" i="7"/>
  <c r="AG18" i="7"/>
  <c r="Y18" i="7"/>
  <c r="AA18" i="7"/>
  <c r="W18" i="7"/>
  <c r="AC18" i="7"/>
  <c r="AB18" i="7"/>
  <c r="AF18" i="7"/>
  <c r="AE18" i="7"/>
  <c r="AD18" i="7"/>
  <c r="X18" i="7"/>
  <c r="V18" i="7"/>
  <c r="D22" i="4"/>
  <c r="E36" i="19"/>
  <c r="E39" i="19"/>
  <c r="AB31" i="6"/>
  <c r="E20" i="15" s="1"/>
  <c r="AK31" i="6"/>
  <c r="H20" i="15" s="1"/>
  <c r="E58" i="18"/>
  <c r="J12" i="7"/>
  <c r="R12" i="7"/>
  <c r="D54" i="18"/>
  <c r="BO15" i="7"/>
  <c r="BG15" i="7"/>
  <c r="BN15" i="7"/>
  <c r="BF15" i="7"/>
  <c r="BQ15" i="7"/>
  <c r="BM15" i="7"/>
  <c r="BI15" i="7"/>
  <c r="BH15" i="7"/>
  <c r="BP15" i="7"/>
  <c r="BL15" i="7"/>
  <c r="BK15" i="7"/>
  <c r="BJ15" i="7"/>
  <c r="AI56" i="6"/>
  <c r="AP18" i="7"/>
  <c r="AH18" i="7"/>
  <c r="AO18" i="7"/>
  <c r="AK18" i="7"/>
  <c r="AS18" i="7"/>
  <c r="AI18" i="7"/>
  <c r="AM18" i="7"/>
  <c r="AL18" i="7"/>
  <c r="AJ18" i="7"/>
  <c r="AR18" i="7"/>
  <c r="AQ18" i="7"/>
  <c r="AN18" i="7"/>
  <c r="AX18" i="7"/>
  <c r="BE18" i="7"/>
  <c r="AW18" i="7"/>
  <c r="AU18" i="7"/>
  <c r="BC18" i="7"/>
  <c r="AY18" i="7"/>
  <c r="AV18" i="7"/>
  <c r="BD18" i="7"/>
  <c r="BB18" i="7"/>
  <c r="BA18" i="7"/>
  <c r="AZ18" i="7"/>
  <c r="AT18" i="7"/>
  <c r="AB27" i="19"/>
  <c r="AB46" i="19" s="1"/>
  <c r="AN7" i="19"/>
  <c r="G11" i="16"/>
  <c r="AC56" i="6"/>
  <c r="E59" i="18"/>
  <c r="R13" i="7"/>
  <c r="M13" i="7"/>
  <c r="BL16" i="7"/>
  <c r="BK16" i="7"/>
  <c r="BN16" i="7"/>
  <c r="BJ16" i="7"/>
  <c r="BP16" i="7"/>
  <c r="BF16" i="7"/>
  <c r="BO16" i="7"/>
  <c r="BM16" i="7"/>
  <c r="BI16" i="7"/>
  <c r="BH16" i="7"/>
  <c r="BG16" i="7"/>
  <c r="BQ16" i="7"/>
  <c r="AB36" i="6"/>
  <c r="AN16" i="7"/>
  <c r="AM16" i="7"/>
  <c r="AR16" i="7"/>
  <c r="AH16" i="7"/>
  <c r="AP16" i="7"/>
  <c r="AJ16" i="7"/>
  <c r="AS16" i="7"/>
  <c r="AI16" i="7"/>
  <c r="AQ16" i="7"/>
  <c r="AO16" i="7"/>
  <c r="AL16" i="7"/>
  <c r="AK16" i="7"/>
  <c r="AY15" i="7"/>
  <c r="AX15" i="7"/>
  <c r="BE15" i="7"/>
  <c r="AU15" i="7"/>
  <c r="BC15" i="7"/>
  <c r="AW15" i="7"/>
  <c r="AV15" i="7"/>
  <c r="AZ15" i="7"/>
  <c r="AT15" i="7"/>
  <c r="BD15" i="7"/>
  <c r="BB15" i="7"/>
  <c r="BA15" i="7"/>
  <c r="O41" i="13"/>
  <c r="M48" i="11"/>
  <c r="E56" i="18"/>
  <c r="D11" i="19" l="1"/>
  <c r="F50" i="18"/>
  <c r="F58" i="18"/>
  <c r="F52" i="18"/>
  <c r="F60" i="18"/>
  <c r="D16" i="19"/>
  <c r="D10" i="19"/>
  <c r="D19" i="19"/>
  <c r="D61" i="19"/>
  <c r="D13" i="19"/>
  <c r="E22" i="4"/>
  <c r="E44" i="11" s="1"/>
  <c r="E48" i="19"/>
  <c r="F48" i="19" s="1"/>
  <c r="E51" i="19"/>
  <c r="F51" i="19" s="1"/>
  <c r="Q12" i="7"/>
  <c r="K12" i="7"/>
  <c r="S12" i="7"/>
  <c r="K15" i="7"/>
  <c r="O15" i="7"/>
  <c r="S15" i="7"/>
  <c r="K16" i="7"/>
  <c r="O16" i="7"/>
  <c r="K13" i="7"/>
  <c r="R18" i="7"/>
  <c r="L13" i="7"/>
  <c r="T15" i="7"/>
  <c r="U15" i="7"/>
  <c r="T12" i="7"/>
  <c r="U12" i="7"/>
  <c r="R15" i="7"/>
  <c r="R16" i="7"/>
  <c r="M12" i="7"/>
  <c r="N12" i="7"/>
  <c r="N16" i="7"/>
  <c r="L12" i="7"/>
  <c r="P12" i="7"/>
  <c r="T16" i="7"/>
  <c r="N15" i="7"/>
  <c r="F48" i="11"/>
  <c r="L18" i="7"/>
  <c r="P15" i="7"/>
  <c r="N18" i="7"/>
  <c r="Q15" i="7"/>
  <c r="P18" i="7"/>
  <c r="S18" i="7"/>
  <c r="J10" i="7"/>
  <c r="M18" i="7"/>
  <c r="N10" i="7"/>
  <c r="T18" i="7"/>
  <c r="O18" i="7"/>
  <c r="M10" i="7"/>
  <c r="M15" i="7"/>
  <c r="U18" i="7"/>
  <c r="Q18" i="7"/>
  <c r="Q10" i="7"/>
  <c r="K18" i="7"/>
  <c r="L15" i="7"/>
  <c r="J13" i="7"/>
  <c r="S13" i="7"/>
  <c r="Q16" i="7"/>
  <c r="L16" i="7"/>
  <c r="O10" i="7"/>
  <c r="P10" i="7"/>
  <c r="N13" i="7"/>
  <c r="T13" i="7"/>
  <c r="S16" i="7"/>
  <c r="P16" i="7"/>
  <c r="R10" i="7"/>
  <c r="O13" i="7"/>
  <c r="P13" i="7"/>
  <c r="U16" i="7"/>
  <c r="L10" i="7"/>
  <c r="Q13" i="7"/>
  <c r="M16" i="7"/>
  <c r="S10" i="7"/>
  <c r="T10" i="7"/>
  <c r="K10" i="7"/>
  <c r="F56" i="18"/>
  <c r="F8" i="15"/>
  <c r="G14" i="7"/>
  <c r="F11" i="7"/>
  <c r="AK11" i="7" s="1"/>
  <c r="G11" i="7"/>
  <c r="G9" i="7"/>
  <c r="AT9" i="7" s="1"/>
  <c r="F17" i="7"/>
  <c r="AL17" i="7" s="1"/>
  <c r="F9" i="7"/>
  <c r="AM9" i="7" s="1"/>
  <c r="E49" i="18"/>
  <c r="F49" i="19"/>
  <c r="F52" i="19"/>
  <c r="F58" i="19"/>
  <c r="F54" i="19"/>
  <c r="F56" i="19"/>
  <c r="AB25" i="4"/>
  <c r="AN7" i="4"/>
  <c r="E40" i="19"/>
  <c r="D20" i="19"/>
  <c r="J13" i="13"/>
  <c r="I15" i="13"/>
  <c r="F53" i="19"/>
  <c r="D44" i="11"/>
  <c r="D23" i="4"/>
  <c r="G20" i="4" a="1"/>
  <c r="G20" i="4" s="1"/>
  <c r="G22" i="18" s="1"/>
  <c r="G19" i="4" a="1"/>
  <c r="G19" i="4" s="1"/>
  <c r="G21" i="18" s="1"/>
  <c r="G18" i="4" a="1"/>
  <c r="G18" i="4" s="1"/>
  <c r="G20" i="18" s="1"/>
  <c r="G17" i="4" a="1"/>
  <c r="G17" i="4" s="1"/>
  <c r="G19" i="18" s="1"/>
  <c r="G15" i="4" a="1"/>
  <c r="G15" i="4" s="1"/>
  <c r="G17" i="18" s="1"/>
  <c r="G14" i="4" a="1"/>
  <c r="G14" i="4" s="1"/>
  <c r="G16" i="18" s="1"/>
  <c r="G12" i="4" a="1"/>
  <c r="G12" i="4" s="1"/>
  <c r="G14" i="18" s="1"/>
  <c r="G11" i="4" a="1"/>
  <c r="G11" i="4" s="1"/>
  <c r="G13" i="18" s="1"/>
  <c r="G13" i="4" a="1"/>
  <c r="G13" i="4" s="1"/>
  <c r="G15" i="18" s="1"/>
  <c r="G16" i="4" a="1"/>
  <c r="G16" i="4" s="1"/>
  <c r="G18" i="18" s="1"/>
  <c r="G10" i="4" a="1"/>
  <c r="G10" i="4" s="1"/>
  <c r="G12" i="18" s="1"/>
  <c r="G9" i="4" a="1"/>
  <c r="G9" i="4" s="1"/>
  <c r="H8" i="4"/>
  <c r="AL14" i="7"/>
  <c r="AS14" i="7"/>
  <c r="AK14" i="7"/>
  <c r="AJ14" i="7"/>
  <c r="AP14" i="7"/>
  <c r="AO14" i="7"/>
  <c r="AM14" i="7"/>
  <c r="AI14" i="7"/>
  <c r="AH14" i="7"/>
  <c r="AR14" i="7"/>
  <c r="AQ14" i="7"/>
  <c r="AN14" i="7"/>
  <c r="F30" i="18"/>
  <c r="F43" i="18" s="1"/>
  <c r="F15" i="11" s="1"/>
  <c r="G47" i="11" s="1"/>
  <c r="F22" i="10"/>
  <c r="J37" i="13"/>
  <c r="J45" i="13"/>
  <c r="H8" i="15"/>
  <c r="H17" i="7"/>
  <c r="H14" i="7"/>
  <c r="H11" i="7"/>
  <c r="H9" i="7"/>
  <c r="G25" i="13"/>
  <c r="E14" i="11"/>
  <c r="AN27" i="19"/>
  <c r="AN46" i="19" s="1"/>
  <c r="AZ7" i="19"/>
  <c r="AZ27" i="19" s="1"/>
  <c r="AZ46" i="19" s="1"/>
  <c r="G19" i="10" a="1"/>
  <c r="G19" i="10" s="1"/>
  <c r="G40" i="18" s="1"/>
  <c r="G17" i="10" a="1"/>
  <c r="G17" i="10" s="1"/>
  <c r="G38" i="18" s="1"/>
  <c r="G9" i="10" a="1"/>
  <c r="G9" i="10" s="1"/>
  <c r="H8" i="10"/>
  <c r="G20" i="10" a="1"/>
  <c r="G20" i="10" s="1"/>
  <c r="G41" i="18" s="1"/>
  <c r="G14" i="10" a="1"/>
  <c r="G14" i="10" s="1"/>
  <c r="G35" i="18" s="1"/>
  <c r="G16" i="10" a="1"/>
  <c r="G16" i="10" s="1"/>
  <c r="G37" i="18" s="1"/>
  <c r="G15" i="10" a="1"/>
  <c r="G15" i="10" s="1"/>
  <c r="G36" i="18" s="1"/>
  <c r="G18" i="10" a="1"/>
  <c r="G18" i="10" s="1"/>
  <c r="G39" i="18" s="1"/>
  <c r="G11" i="10" a="1"/>
  <c r="G11" i="10" s="1"/>
  <c r="G32" i="18" s="1"/>
  <c r="G10" i="10" a="1"/>
  <c r="G10" i="10" s="1"/>
  <c r="G31" i="18" s="1"/>
  <c r="G12" i="10" a="1"/>
  <c r="G12" i="10" s="1"/>
  <c r="G33" i="18" s="1"/>
  <c r="G13" i="10" a="1"/>
  <c r="G13" i="10" s="1"/>
  <c r="G34" i="18" s="1"/>
  <c r="F50" i="19"/>
  <c r="F55" i="18"/>
  <c r="J21" i="13"/>
  <c r="AL11" i="7"/>
  <c r="AH11" i="7"/>
  <c r="AO11" i="7"/>
  <c r="AN11" i="7"/>
  <c r="AM11" i="7"/>
  <c r="AI11" i="7"/>
  <c r="AR11" i="7"/>
  <c r="AQ11" i="7"/>
  <c r="AB27" i="10"/>
  <c r="AN7" i="10"/>
  <c r="AB28" i="18"/>
  <c r="AB47" i="18" s="1"/>
  <c r="AN9" i="18"/>
  <c r="D48" i="11"/>
  <c r="F41" i="13"/>
  <c r="F42" i="13" s="1"/>
  <c r="F47" i="13" s="1"/>
  <c r="O56" i="6"/>
  <c r="F31" i="19"/>
  <c r="E11" i="19"/>
  <c r="E8" i="15"/>
  <c r="E17" i="7"/>
  <c r="E14" i="7"/>
  <c r="E11" i="7"/>
  <c r="E9" i="7"/>
  <c r="BA17" i="7"/>
  <c r="AZ17" i="7"/>
  <c r="AX17" i="7"/>
  <c r="AV17" i="7"/>
  <c r="BB17" i="7"/>
  <c r="AY17" i="7"/>
  <c r="BE17" i="7"/>
  <c r="BD17" i="7"/>
  <c r="BC17" i="7"/>
  <c r="AW17" i="7"/>
  <c r="AU17" i="7"/>
  <c r="AT17" i="7"/>
  <c r="E37" i="19"/>
  <c r="D17" i="19"/>
  <c r="E35" i="19"/>
  <c r="D15" i="19"/>
  <c r="AZ48" i="11"/>
  <c r="BA48" i="11"/>
  <c r="BC48" i="11"/>
  <c r="BE48" i="11"/>
  <c r="BD48" i="11"/>
  <c r="BB48" i="11"/>
  <c r="AK56" i="6"/>
  <c r="AR17" i="7"/>
  <c r="AJ17" i="7"/>
  <c r="AH17" i="7"/>
  <c r="AQ17" i="7"/>
  <c r="G18" i="13"/>
  <c r="D12" i="19"/>
  <c r="G32" i="15"/>
  <c r="G22" i="15"/>
  <c r="G12" i="15"/>
  <c r="H24" i="14"/>
  <c r="G37" i="15"/>
  <c r="G16" i="15"/>
  <c r="G11" i="15"/>
  <c r="G27" i="15"/>
  <c r="AG7" i="8"/>
  <c r="AQ7" i="8"/>
  <c r="F59" i="19"/>
  <c r="F32" i="19"/>
  <c r="F38" i="19"/>
  <c r="E18" i="19"/>
  <c r="F25" i="13"/>
  <c r="D14" i="11"/>
  <c r="D39" i="11" s="1"/>
  <c r="D23" i="10"/>
  <c r="E23" i="10" s="1"/>
  <c r="F23" i="10" s="1"/>
  <c r="E11" i="17"/>
  <c r="D13" i="17"/>
  <c r="D14" i="17" s="1"/>
  <c r="F34" i="19"/>
  <c r="E14" i="19"/>
  <c r="F26" i="17"/>
  <c r="F29" i="19"/>
  <c r="E42" i="19"/>
  <c r="D14" i="19"/>
  <c r="F32" i="15"/>
  <c r="F16" i="15"/>
  <c r="G24" i="14"/>
  <c r="F37" i="15"/>
  <c r="F11" i="15"/>
  <c r="F12" i="15"/>
  <c r="F27" i="15"/>
  <c r="F22" i="15"/>
  <c r="AB48" i="11"/>
  <c r="AG48" i="11"/>
  <c r="AF48" i="11"/>
  <c r="AE48" i="11"/>
  <c r="AD48" i="11"/>
  <c r="AC48" i="11"/>
  <c r="AE56" i="6"/>
  <c r="F39" i="19"/>
  <c r="E19" i="19"/>
  <c r="F53" i="18"/>
  <c r="F57" i="18"/>
  <c r="F33" i="19"/>
  <c r="E13" i="19"/>
  <c r="F57" i="19"/>
  <c r="D42" i="19"/>
  <c r="F30" i="19"/>
  <c r="E10" i="19"/>
  <c r="D8" i="15"/>
  <c r="D17" i="7"/>
  <c r="D14" i="7"/>
  <c r="D9" i="7"/>
  <c r="D11" i="7"/>
  <c r="BB14" i="7"/>
  <c r="AT14" i="7"/>
  <c r="BA14" i="7"/>
  <c r="AV14" i="7"/>
  <c r="AZ14" i="7"/>
  <c r="AY14" i="7"/>
  <c r="BD14" i="7"/>
  <c r="BC14" i="7"/>
  <c r="AX14" i="7"/>
  <c r="AW14" i="7"/>
  <c r="AU14" i="7"/>
  <c r="BE14" i="7"/>
  <c r="F11" i="18"/>
  <c r="F49" i="18" s="1"/>
  <c r="F22" i="4"/>
  <c r="F44" i="11" s="1"/>
  <c r="F36" i="19"/>
  <c r="E16" i="19"/>
  <c r="F55" i="19"/>
  <c r="J29" i="13"/>
  <c r="E32" i="17"/>
  <c r="BB11" i="7"/>
  <c r="AT11" i="7"/>
  <c r="AX11" i="7"/>
  <c r="BE11" i="7"/>
  <c r="AW11" i="7"/>
  <c r="BA11" i="7"/>
  <c r="AZ11" i="7"/>
  <c r="AY11" i="7"/>
  <c r="AV11" i="7"/>
  <c r="AU11" i="7"/>
  <c r="BD11" i="7"/>
  <c r="BC11" i="7"/>
  <c r="AC34" i="6"/>
  <c r="AF9" i="6"/>
  <c r="E9" i="19" l="1"/>
  <c r="E12" i="19"/>
  <c r="E23" i="4"/>
  <c r="F23" i="4" s="1"/>
  <c r="G49" i="19"/>
  <c r="G57" i="19"/>
  <c r="G55" i="19"/>
  <c r="G58" i="19"/>
  <c r="E61" i="19"/>
  <c r="G59" i="19"/>
  <c r="G51" i="19"/>
  <c r="BT12" i="7"/>
  <c r="BT10" i="7"/>
  <c r="G42" i="13"/>
  <c r="G47" i="13" s="1"/>
  <c r="BT15" i="7"/>
  <c r="BT18" i="7"/>
  <c r="BT16" i="7"/>
  <c r="BT13" i="7"/>
  <c r="G56" i="19"/>
  <c r="G50" i="18"/>
  <c r="G58" i="18"/>
  <c r="G54" i="19"/>
  <c r="AY9" i="7"/>
  <c r="BB9" i="7"/>
  <c r="BB29" i="7" s="1"/>
  <c r="AW9" i="7"/>
  <c r="AU9" i="7"/>
  <c r="BC9" i="7"/>
  <c r="AP9" i="7"/>
  <c r="AJ9" i="7"/>
  <c r="AV9" i="7"/>
  <c r="AV29" i="7" s="1"/>
  <c r="AZ9" i="7"/>
  <c r="AZ29" i="7" s="1"/>
  <c r="AX9" i="7"/>
  <c r="AX29" i="7" s="1"/>
  <c r="AR9" i="7"/>
  <c r="AO9" i="7"/>
  <c r="AN9" i="7"/>
  <c r="AN29" i="7" s="1"/>
  <c r="AH45" i="11" s="1"/>
  <c r="AN17" i="7"/>
  <c r="AQ9" i="7"/>
  <c r="AQ29" i="7" s="1"/>
  <c r="AK45" i="11" s="1"/>
  <c r="AS9" i="7"/>
  <c r="AS29" i="7" s="1"/>
  <c r="AM17" i="7"/>
  <c r="AM29" i="7" s="1"/>
  <c r="AG45" i="11" s="1"/>
  <c r="AS17" i="7"/>
  <c r="AS11" i="7"/>
  <c r="AP11" i="7"/>
  <c r="BA9" i="7"/>
  <c r="BA29" i="7" s="1"/>
  <c r="BD9" i="7"/>
  <c r="BD29" i="7" s="1"/>
  <c r="AK17" i="7"/>
  <c r="AH9" i="7"/>
  <c r="AH29" i="7" s="1"/>
  <c r="AO17" i="7"/>
  <c r="AI17" i="7"/>
  <c r="AK9" i="7"/>
  <c r="AI9" i="7"/>
  <c r="AI29" i="7" s="1"/>
  <c r="AC45" i="11" s="1"/>
  <c r="AP17" i="7"/>
  <c r="AJ11" i="7"/>
  <c r="BE9" i="7"/>
  <c r="BE29" i="7" s="1"/>
  <c r="G29" i="7"/>
  <c r="G14" i="15" s="1"/>
  <c r="G15" i="15" s="1"/>
  <c r="G14" i="20" s="1"/>
  <c r="G15" i="20" s="1"/>
  <c r="F29" i="7"/>
  <c r="F14" i="15" s="1"/>
  <c r="F15" i="15" s="1"/>
  <c r="F14" i="20" s="1"/>
  <c r="F15" i="20" s="1"/>
  <c r="AL9" i="7"/>
  <c r="AL29" i="7" s="1"/>
  <c r="AF45" i="11" s="1"/>
  <c r="G50" i="19"/>
  <c r="G52" i="19"/>
  <c r="AF34" i="6"/>
  <c r="AI9" i="6"/>
  <c r="AI34" i="6" s="1"/>
  <c r="F61" i="19"/>
  <c r="G48" i="19"/>
  <c r="K29" i="13"/>
  <c r="U17" i="7"/>
  <c r="M17" i="7"/>
  <c r="T17" i="7"/>
  <c r="L17" i="7"/>
  <c r="R17" i="7"/>
  <c r="P17" i="7"/>
  <c r="J17" i="7"/>
  <c r="S17" i="7"/>
  <c r="Q17" i="7"/>
  <c r="O17" i="7"/>
  <c r="N17" i="7"/>
  <c r="K17" i="7"/>
  <c r="G29" i="19"/>
  <c r="F9" i="19"/>
  <c r="F12" i="19"/>
  <c r="G32" i="19"/>
  <c r="AT29" i="7"/>
  <c r="BP9" i="7"/>
  <c r="BH9" i="7"/>
  <c r="BL9" i="7"/>
  <c r="BK9" i="7"/>
  <c r="BI9" i="7"/>
  <c r="BG9" i="7"/>
  <c r="BF9" i="7"/>
  <c r="H29" i="7"/>
  <c r="H14" i="15" s="1"/>
  <c r="BQ9" i="7"/>
  <c r="BO9" i="7"/>
  <c r="BN9" i="7"/>
  <c r="BM9" i="7"/>
  <c r="BJ9" i="7"/>
  <c r="H19" i="4" a="1"/>
  <c r="H19" i="4" s="1"/>
  <c r="H21" i="18" s="1"/>
  <c r="H16" i="4" a="1"/>
  <c r="H16" i="4" s="1"/>
  <c r="H18" i="18" s="1"/>
  <c r="H15" i="4" a="1"/>
  <c r="H15" i="4" s="1"/>
  <c r="H17" i="18" s="1"/>
  <c r="H13" i="4" a="1"/>
  <c r="H13" i="4" s="1"/>
  <c r="H15" i="18" s="1"/>
  <c r="H20" i="4" a="1"/>
  <c r="H20" i="4" s="1"/>
  <c r="H22" i="18" s="1"/>
  <c r="H12" i="4" a="1"/>
  <c r="H12" i="4" s="1"/>
  <c r="H14" i="18" s="1"/>
  <c r="H18" i="4" a="1"/>
  <c r="H18" i="4" s="1"/>
  <c r="H20" i="18" s="1"/>
  <c r="H17" i="4" a="1"/>
  <c r="H17" i="4" s="1"/>
  <c r="H19" i="18" s="1"/>
  <c r="H10" i="4" a="1"/>
  <c r="H10" i="4" s="1"/>
  <c r="H12" i="18" s="1"/>
  <c r="H9" i="4" a="1"/>
  <c r="H9" i="4" s="1"/>
  <c r="H11" i="4" a="1"/>
  <c r="H11" i="4" s="1"/>
  <c r="H13" i="18" s="1"/>
  <c r="I8" i="4"/>
  <c r="H14" i="4" a="1"/>
  <c r="H14" i="4" s="1"/>
  <c r="H16" i="18" s="1"/>
  <c r="G55" i="18"/>
  <c r="E13" i="17"/>
  <c r="E14" i="17" s="1"/>
  <c r="F11" i="17"/>
  <c r="AJ7" i="8"/>
  <c r="AS7" i="8" s="1"/>
  <c r="AR7" i="8"/>
  <c r="AB9" i="7"/>
  <c r="AF9" i="7"/>
  <c r="X9" i="7"/>
  <c r="AE9" i="7"/>
  <c r="W9" i="7"/>
  <c r="V9" i="7"/>
  <c r="AG9" i="7"/>
  <c r="AD9" i="7"/>
  <c r="AC9" i="7"/>
  <c r="E29" i="7"/>
  <c r="E14" i="15" s="1"/>
  <c r="AA9" i="7"/>
  <c r="Z9" i="7"/>
  <c r="Y9" i="7"/>
  <c r="AW29" i="7"/>
  <c r="BJ11" i="7"/>
  <c r="BN11" i="7"/>
  <c r="BF11" i="7"/>
  <c r="BM11" i="7"/>
  <c r="BO11" i="7"/>
  <c r="BL11" i="7"/>
  <c r="BK11" i="7"/>
  <c r="BI11" i="7"/>
  <c r="BH11" i="7"/>
  <c r="BG11" i="7"/>
  <c r="BQ11" i="7"/>
  <c r="BP11" i="7"/>
  <c r="K37" i="13"/>
  <c r="G11" i="18"/>
  <c r="G22" i="4"/>
  <c r="G44" i="11" s="1"/>
  <c r="G57" i="18"/>
  <c r="F35" i="19"/>
  <c r="E15" i="19"/>
  <c r="AD11" i="7"/>
  <c r="V11" i="7"/>
  <c r="Z11" i="7"/>
  <c r="AG11" i="7"/>
  <c r="Y11" i="7"/>
  <c r="AB11" i="7"/>
  <c r="AA11" i="7"/>
  <c r="X11" i="7"/>
  <c r="W11" i="7"/>
  <c r="AF11" i="7"/>
  <c r="AE11" i="7"/>
  <c r="AC11" i="7"/>
  <c r="G33" i="13"/>
  <c r="AU29" i="7"/>
  <c r="BJ14" i="7"/>
  <c r="BQ14" i="7"/>
  <c r="BI14" i="7"/>
  <c r="BP14" i="7"/>
  <c r="BF14" i="7"/>
  <c r="BL14" i="7"/>
  <c r="BK14" i="7"/>
  <c r="BO14" i="7"/>
  <c r="BN14" i="7"/>
  <c r="BM14" i="7"/>
  <c r="BH14" i="7"/>
  <c r="BG14" i="7"/>
  <c r="H25" i="13"/>
  <c r="F14" i="11"/>
  <c r="K13" i="13"/>
  <c r="J15" i="13"/>
  <c r="G33" i="19"/>
  <c r="F13" i="19"/>
  <c r="G26" i="17"/>
  <c r="AD14" i="7"/>
  <c r="V14" i="7"/>
  <c r="AC14" i="7"/>
  <c r="Z14" i="7"/>
  <c r="AF14" i="7"/>
  <c r="AE14" i="7"/>
  <c r="W14" i="7"/>
  <c r="AG14" i="7"/>
  <c r="AB14" i="7"/>
  <c r="AA14" i="7"/>
  <c r="Y14" i="7"/>
  <c r="X14" i="7"/>
  <c r="H19" i="10" a="1"/>
  <c r="H19" i="10" s="1"/>
  <c r="H40" i="18" s="1"/>
  <c r="H17" i="10" a="1"/>
  <c r="H17" i="10" s="1"/>
  <c r="H38" i="18" s="1"/>
  <c r="H15" i="10" a="1"/>
  <c r="H15" i="10" s="1"/>
  <c r="H36" i="18" s="1"/>
  <c r="H16" i="10" a="1"/>
  <c r="H16" i="10" s="1"/>
  <c r="H37" i="18" s="1"/>
  <c r="H20" i="10" a="1"/>
  <c r="H20" i="10" s="1"/>
  <c r="H41" i="18" s="1"/>
  <c r="H14" i="10" a="1"/>
  <c r="H14" i="10" s="1"/>
  <c r="H35" i="18" s="1"/>
  <c r="H13" i="10" a="1"/>
  <c r="H13" i="10" s="1"/>
  <c r="H34" i="18" s="1"/>
  <c r="H12" i="10" a="1"/>
  <c r="H12" i="10" s="1"/>
  <c r="H33" i="18" s="1"/>
  <c r="H18" i="10" a="1"/>
  <c r="H18" i="10" s="1"/>
  <c r="H39" i="18" s="1"/>
  <c r="H11" i="10" a="1"/>
  <c r="H11" i="10" s="1"/>
  <c r="H32" i="18" s="1"/>
  <c r="H10" i="10" a="1"/>
  <c r="H10" i="10" s="1"/>
  <c r="H31" i="18" s="1"/>
  <c r="H9" i="10" a="1"/>
  <c r="H9" i="10" s="1"/>
  <c r="I8" i="10"/>
  <c r="BC29" i="7"/>
  <c r="BQ17" i="7"/>
  <c r="BI17" i="7"/>
  <c r="BP17" i="7"/>
  <c r="BH17" i="7"/>
  <c r="BJ17" i="7"/>
  <c r="BF17" i="7"/>
  <c r="BL17" i="7"/>
  <c r="BK17" i="7"/>
  <c r="BG17" i="7"/>
  <c r="BO17" i="7"/>
  <c r="BN17" i="7"/>
  <c r="BM17" i="7"/>
  <c r="G56" i="18"/>
  <c r="G59" i="18"/>
  <c r="F26" i="13"/>
  <c r="F31" i="13" s="1"/>
  <c r="F33" i="13"/>
  <c r="F34" i="13" s="1"/>
  <c r="F39" i="13" s="1"/>
  <c r="F37" i="19"/>
  <c r="E17" i="19"/>
  <c r="AC17" i="7"/>
  <c r="AB17" i="7"/>
  <c r="AD17" i="7"/>
  <c r="Z17" i="7"/>
  <c r="AF17" i="7"/>
  <c r="V17" i="7"/>
  <c r="AE17" i="7"/>
  <c r="AG17" i="7"/>
  <c r="AA17" i="7"/>
  <c r="Y17" i="7"/>
  <c r="X17" i="7"/>
  <c r="W17" i="7"/>
  <c r="AZ9" i="18"/>
  <c r="AZ28" i="18" s="1"/>
  <c r="AZ47" i="18" s="1"/>
  <c r="AN28" i="18"/>
  <c r="AN47" i="18" s="1"/>
  <c r="G30" i="18"/>
  <c r="G43" i="18" s="1"/>
  <c r="G15" i="11" s="1"/>
  <c r="H47" i="11" s="1"/>
  <c r="G22" i="10"/>
  <c r="G23" i="10" s="1"/>
  <c r="AY29" i="7"/>
  <c r="H32" i="15"/>
  <c r="H22" i="15"/>
  <c r="H16" i="15"/>
  <c r="I24" i="14"/>
  <c r="H27" i="15"/>
  <c r="H37" i="15"/>
  <c r="H12" i="15"/>
  <c r="H11" i="15"/>
  <c r="G53" i="18"/>
  <c r="G60" i="18"/>
  <c r="F40" i="19"/>
  <c r="E20" i="19"/>
  <c r="F32" i="17"/>
  <c r="N11" i="7"/>
  <c r="R11" i="7"/>
  <c r="J11" i="7"/>
  <c r="Q11" i="7"/>
  <c r="O11" i="7"/>
  <c r="M11" i="7"/>
  <c r="L11" i="7"/>
  <c r="K11" i="7"/>
  <c r="U11" i="7"/>
  <c r="T11" i="7"/>
  <c r="S11" i="7"/>
  <c r="P11" i="7"/>
  <c r="AP29" i="7"/>
  <c r="AJ29" i="7"/>
  <c r="G23" i="13"/>
  <c r="H18" i="13"/>
  <c r="E37" i="15"/>
  <c r="E32" i="15"/>
  <c r="E22" i="15"/>
  <c r="E12" i="15"/>
  <c r="E16" i="15"/>
  <c r="F24" i="14"/>
  <c r="E27" i="15"/>
  <c r="E11" i="15"/>
  <c r="K21" i="13"/>
  <c r="G51" i="18"/>
  <c r="AN25" i="4"/>
  <c r="AZ7" i="4"/>
  <c r="AZ25" i="4" s="1"/>
  <c r="D27" i="15"/>
  <c r="D37" i="15"/>
  <c r="D11" i="15"/>
  <c r="D32" i="15"/>
  <c r="D22" i="15"/>
  <c r="D12" i="15"/>
  <c r="E24" i="14"/>
  <c r="D16" i="15"/>
  <c r="G36" i="19"/>
  <c r="F16" i="19"/>
  <c r="G30" i="19"/>
  <c r="F10" i="19"/>
  <c r="T9" i="7"/>
  <c r="L9" i="7"/>
  <c r="P9" i="7"/>
  <c r="O9" i="7"/>
  <c r="J9" i="7"/>
  <c r="U9" i="7"/>
  <c r="S9" i="7"/>
  <c r="R9" i="7"/>
  <c r="Q9" i="7"/>
  <c r="N9" i="7"/>
  <c r="D29" i="7"/>
  <c r="M9" i="7"/>
  <c r="K9" i="7"/>
  <c r="F18" i="19"/>
  <c r="G38" i="19"/>
  <c r="AR29" i="7"/>
  <c r="AN27" i="10"/>
  <c r="AZ7" i="10"/>
  <c r="AZ27" i="10" s="1"/>
  <c r="K45" i="13"/>
  <c r="G52" i="18"/>
  <c r="N14" i="7"/>
  <c r="U14" i="7"/>
  <c r="M14" i="7"/>
  <c r="P14" i="7"/>
  <c r="T14" i="7"/>
  <c r="J14" i="7"/>
  <c r="S14" i="7"/>
  <c r="R14" i="7"/>
  <c r="Q14" i="7"/>
  <c r="O14" i="7"/>
  <c r="L14" i="7"/>
  <c r="K14" i="7"/>
  <c r="G39" i="19"/>
  <c r="F19" i="19"/>
  <c r="G34" i="19"/>
  <c r="F14" i="19"/>
  <c r="G31" i="19"/>
  <c r="F11" i="19"/>
  <c r="G54" i="18"/>
  <c r="G53" i="19"/>
  <c r="H54" i="18" l="1"/>
  <c r="H55" i="19"/>
  <c r="H51" i="19"/>
  <c r="H58" i="19"/>
  <c r="H54" i="19"/>
  <c r="H52" i="19"/>
  <c r="H42" i="13"/>
  <c r="H47" i="13" s="1"/>
  <c r="H58" i="18"/>
  <c r="AO29" i="7"/>
  <c r="AI45" i="11" s="1"/>
  <c r="E15" i="15"/>
  <c r="E14" i="20" s="1"/>
  <c r="E15" i="20" s="1"/>
  <c r="H15" i="15"/>
  <c r="AK29" i="7"/>
  <c r="AE45" i="11" s="1"/>
  <c r="AA29" i="7"/>
  <c r="U45" i="11" s="1"/>
  <c r="K29" i="7"/>
  <c r="E45" i="11" s="1"/>
  <c r="BH29" i="7"/>
  <c r="BT17" i="7"/>
  <c r="P29" i="7"/>
  <c r="J45" i="11" s="1"/>
  <c r="BT11" i="7"/>
  <c r="BO29" i="7"/>
  <c r="BI45" i="11" s="1"/>
  <c r="AC29" i="7"/>
  <c r="W45" i="11" s="1"/>
  <c r="BT14" i="7"/>
  <c r="U29" i="7"/>
  <c r="O45" i="11" s="1"/>
  <c r="G34" i="13"/>
  <c r="G39" i="13" s="1"/>
  <c r="O29" i="7"/>
  <c r="I45" i="11" s="1"/>
  <c r="G23" i="4"/>
  <c r="H49" i="19"/>
  <c r="H56" i="19"/>
  <c r="AT45" i="11"/>
  <c r="AP45" i="11"/>
  <c r="X29" i="7"/>
  <c r="H53" i="19"/>
  <c r="AV45" i="11"/>
  <c r="M29" i="7"/>
  <c r="J29" i="7"/>
  <c r="H36" i="19"/>
  <c r="G16" i="19"/>
  <c r="AX45" i="11"/>
  <c r="AD45" i="11"/>
  <c r="AS45" i="11"/>
  <c r="AR45" i="11"/>
  <c r="AO45" i="11"/>
  <c r="G35" i="19"/>
  <c r="F15" i="19"/>
  <c r="AF29" i="7"/>
  <c r="H52" i="18"/>
  <c r="BN29" i="7"/>
  <c r="BL29" i="7"/>
  <c r="AU45" i="11"/>
  <c r="AY45" i="11"/>
  <c r="H34" i="19"/>
  <c r="G14" i="19"/>
  <c r="N29" i="7"/>
  <c r="G32" i="17"/>
  <c r="G40" i="19"/>
  <c r="F20" i="19"/>
  <c r="G37" i="19"/>
  <c r="F17" i="19"/>
  <c r="H30" i="18"/>
  <c r="H43" i="18" s="1"/>
  <c r="H15" i="11" s="1"/>
  <c r="I47" i="11" s="1"/>
  <c r="H22" i="10"/>
  <c r="AN49" i="11"/>
  <c r="G18" i="15"/>
  <c r="G21" i="15" s="1"/>
  <c r="G26" i="15" s="1"/>
  <c r="AU49" i="11"/>
  <c r="AT49" i="11"/>
  <c r="AR49" i="11"/>
  <c r="AX49" i="11"/>
  <c r="AO49" i="11"/>
  <c r="AW49" i="11"/>
  <c r="AQ49" i="11"/>
  <c r="G26" i="13"/>
  <c r="G31" i="13" s="1"/>
  <c r="AD29" i="7"/>
  <c r="I17" i="4" a="1"/>
  <c r="I17" i="4" s="1"/>
  <c r="I19" i="18" s="1"/>
  <c r="I14" i="4" a="1"/>
  <c r="I14" i="4" s="1"/>
  <c r="I16" i="18" s="1"/>
  <c r="I13" i="4" a="1"/>
  <c r="I13" i="4" s="1"/>
  <c r="I15" i="18" s="1"/>
  <c r="I20" i="4" a="1"/>
  <c r="I20" i="4" s="1"/>
  <c r="I22" i="18" s="1"/>
  <c r="I19" i="4" a="1"/>
  <c r="I19" i="4" s="1"/>
  <c r="I21" i="18" s="1"/>
  <c r="I18" i="4" a="1"/>
  <c r="I18" i="4" s="1"/>
  <c r="I20" i="18" s="1"/>
  <c r="I10" i="4" a="1"/>
  <c r="I10" i="4" s="1"/>
  <c r="I12" i="18" s="1"/>
  <c r="I9" i="4" a="1"/>
  <c r="I9" i="4" s="1"/>
  <c r="I16" i="4" a="1"/>
  <c r="I16" i="4" s="1"/>
  <c r="I18" i="18" s="1"/>
  <c r="J8" i="4"/>
  <c r="I12" i="4" a="1"/>
  <c r="I12" i="4" s="1"/>
  <c r="I14" i="18" s="1"/>
  <c r="I11" i="4" a="1"/>
  <c r="I11" i="4" s="1"/>
  <c r="I13" i="18" s="1"/>
  <c r="I15" i="4" a="1"/>
  <c r="I15" i="4" s="1"/>
  <c r="I17" i="18" s="1"/>
  <c r="H53" i="18"/>
  <c r="BQ29" i="7"/>
  <c r="BP29" i="7"/>
  <c r="H29" i="19"/>
  <c r="K15" i="13"/>
  <c r="L13" i="13"/>
  <c r="AL45" i="11"/>
  <c r="L21" i="13"/>
  <c r="H33" i="13"/>
  <c r="AQ45" i="11"/>
  <c r="AG29" i="7"/>
  <c r="H51" i="18"/>
  <c r="H55" i="18"/>
  <c r="AN45" i="11"/>
  <c r="F42" i="19"/>
  <c r="L29" i="13"/>
  <c r="AJ45" i="11"/>
  <c r="I17" i="10" a="1"/>
  <c r="I17" i="10" s="1"/>
  <c r="I38" i="18" s="1"/>
  <c r="I15" i="10" a="1"/>
  <c r="I15" i="10" s="1"/>
  <c r="I36" i="18" s="1"/>
  <c r="I13" i="10" a="1"/>
  <c r="I13" i="10" s="1"/>
  <c r="I34" i="18" s="1"/>
  <c r="I18" i="10" a="1"/>
  <c r="I18" i="10" s="1"/>
  <c r="I39" i="18" s="1"/>
  <c r="I19" i="10" a="1"/>
  <c r="I19" i="10" s="1"/>
  <c r="I40" i="18" s="1"/>
  <c r="I16" i="10" a="1"/>
  <c r="I16" i="10" s="1"/>
  <c r="I37" i="18" s="1"/>
  <c r="I14" i="10" a="1"/>
  <c r="I14" i="10" s="1"/>
  <c r="I35" i="18" s="1"/>
  <c r="I10" i="10" a="1"/>
  <c r="I10" i="10" s="1"/>
  <c r="I31" i="18" s="1"/>
  <c r="I9" i="10" a="1"/>
  <c r="I9" i="10" s="1"/>
  <c r="I12" i="10" a="1"/>
  <c r="I12" i="10" s="1"/>
  <c r="I33" i="18" s="1"/>
  <c r="I20" i="10" a="1"/>
  <c r="I20" i="10" s="1"/>
  <c r="I41" i="18" s="1"/>
  <c r="J8" i="10"/>
  <c r="I11" i="10" a="1"/>
  <c r="I11" i="10" s="1"/>
  <c r="I32" i="18" s="1"/>
  <c r="AB29" i="7"/>
  <c r="BB45" i="11"/>
  <c r="L29" i="7"/>
  <c r="H38" i="19"/>
  <c r="G18" i="19"/>
  <c r="R29" i="7"/>
  <c r="T29" i="7"/>
  <c r="G49" i="18"/>
  <c r="G9" i="19" s="1"/>
  <c r="V29" i="7"/>
  <c r="AB45" i="11"/>
  <c r="H11" i="18"/>
  <c r="H22" i="4"/>
  <c r="H44" i="11" s="1"/>
  <c r="H56" i="18"/>
  <c r="BF29" i="7"/>
  <c r="H50" i="19"/>
  <c r="AF49" i="11"/>
  <c r="F18" i="15"/>
  <c r="F21" i="15" s="1"/>
  <c r="F26" i="15" s="1"/>
  <c r="AL49" i="11"/>
  <c r="AC49" i="11"/>
  <c r="AK49" i="11"/>
  <c r="AB49" i="11"/>
  <c r="AI49" i="11"/>
  <c r="AE49" i="11"/>
  <c r="AH49" i="11"/>
  <c r="G61" i="19"/>
  <c r="H48" i="19"/>
  <c r="H60" i="18"/>
  <c r="H39" i="19"/>
  <c r="G19" i="19"/>
  <c r="S29" i="7"/>
  <c r="H33" i="19"/>
  <c r="G13" i="19"/>
  <c r="Y29" i="7"/>
  <c r="W29" i="7"/>
  <c r="H59" i="19"/>
  <c r="H50" i="18"/>
  <c r="H59" i="18"/>
  <c r="BG29" i="7"/>
  <c r="AM45" i="11"/>
  <c r="D14" i="15"/>
  <c r="D15" i="15" s="1"/>
  <c r="I25" i="13"/>
  <c r="G14" i="11"/>
  <c r="H26" i="17"/>
  <c r="Q29" i="7"/>
  <c r="H31" i="19"/>
  <c r="G11" i="19"/>
  <c r="L45" i="13"/>
  <c r="H57" i="19"/>
  <c r="BT9" i="7"/>
  <c r="H30" i="19"/>
  <c r="G10" i="19"/>
  <c r="I18" i="13"/>
  <c r="H23" i="13"/>
  <c r="H14" i="20"/>
  <c r="H15" i="20" s="1"/>
  <c r="L37" i="13"/>
  <c r="Z29" i="7"/>
  <c r="AE29" i="7"/>
  <c r="F13" i="17"/>
  <c r="F14" i="17" s="1"/>
  <c r="G11" i="17"/>
  <c r="H57" i="18"/>
  <c r="BJ29" i="7"/>
  <c r="BI29" i="7"/>
  <c r="H32" i="19"/>
  <c r="G12" i="19"/>
  <c r="AW45" i="11"/>
  <c r="BM29" i="7"/>
  <c r="BK29" i="7"/>
  <c r="I56" i="19" l="1"/>
  <c r="I57" i="19"/>
  <c r="I54" i="19"/>
  <c r="I42" i="13"/>
  <c r="I47" i="13" s="1"/>
  <c r="I50" i="18"/>
  <c r="I58" i="19"/>
  <c r="I54" i="18"/>
  <c r="G42" i="19"/>
  <c r="E24" i="18"/>
  <c r="E62" i="18" s="1"/>
  <c r="E22" i="19" s="1"/>
  <c r="H34" i="13"/>
  <c r="H39" i="13" s="1"/>
  <c r="H26" i="13"/>
  <c r="H31" i="13" s="1"/>
  <c r="I50" i="19"/>
  <c r="I59" i="19"/>
  <c r="I52" i="19"/>
  <c r="D14" i="20"/>
  <c r="D15" i="20" s="1"/>
  <c r="I32" i="19"/>
  <c r="H12" i="19"/>
  <c r="H32" i="17"/>
  <c r="I48" i="19"/>
  <c r="H61" i="19"/>
  <c r="AZ45" i="11"/>
  <c r="I49" i="19"/>
  <c r="I57" i="18"/>
  <c r="I34" i="19"/>
  <c r="H14" i="19"/>
  <c r="Z45" i="11"/>
  <c r="D45" i="11"/>
  <c r="D24" i="18"/>
  <c r="BC45" i="11"/>
  <c r="BA45" i="11"/>
  <c r="I56" i="18"/>
  <c r="BD45" i="11"/>
  <c r="M45" i="13"/>
  <c r="E18" i="15"/>
  <c r="E21" i="15" s="1"/>
  <c r="E26" i="15" s="1"/>
  <c r="P49" i="11"/>
  <c r="T49" i="11"/>
  <c r="S49" i="11"/>
  <c r="Z49" i="11"/>
  <c r="Q49" i="11"/>
  <c r="V49" i="11"/>
  <c r="Y49" i="11"/>
  <c r="W49" i="11"/>
  <c r="BJ45" i="11"/>
  <c r="I11" i="18"/>
  <c r="I22" i="4"/>
  <c r="I44" i="11" s="1"/>
  <c r="X45" i="11"/>
  <c r="J25" i="13"/>
  <c r="H14" i="11"/>
  <c r="I55" i="19"/>
  <c r="G45" i="11"/>
  <c r="G24" i="18"/>
  <c r="BG45" i="11"/>
  <c r="H18" i="15"/>
  <c r="H21" i="15" s="1"/>
  <c r="H26" i="15" s="1"/>
  <c r="BD49" i="11"/>
  <c r="BC49" i="11"/>
  <c r="BJ49" i="11"/>
  <c r="BA49" i="11"/>
  <c r="BG49" i="11"/>
  <c r="BF49" i="11"/>
  <c r="AZ49" i="11"/>
  <c r="BI49" i="11"/>
  <c r="BK45" i="11"/>
  <c r="G13" i="17"/>
  <c r="G14" i="17" s="1"/>
  <c r="H11" i="17"/>
  <c r="H13" i="17" s="1"/>
  <c r="H14" i="17" s="1"/>
  <c r="J18" i="13"/>
  <c r="I23" i="13"/>
  <c r="I33" i="13"/>
  <c r="H49" i="18"/>
  <c r="H9" i="19" s="1"/>
  <c r="N45" i="11"/>
  <c r="AA45" i="11"/>
  <c r="L15" i="13"/>
  <c r="M13" i="13"/>
  <c r="I58" i="18"/>
  <c r="M37" i="13"/>
  <c r="H13" i="19"/>
  <c r="I33" i="19"/>
  <c r="F45" i="11"/>
  <c r="F24" i="18"/>
  <c r="V45" i="11"/>
  <c r="M21" i="13"/>
  <c r="H23" i="4"/>
  <c r="BT29" i="7"/>
  <c r="Q45" i="11"/>
  <c r="M45" i="11"/>
  <c r="L45" i="11"/>
  <c r="J13" i="10" a="1"/>
  <c r="J13" i="10" s="1"/>
  <c r="J34" i="18" s="1"/>
  <c r="J19" i="10" a="1"/>
  <c r="J19" i="10" s="1"/>
  <c r="J40" i="18" s="1"/>
  <c r="J11" i="10" a="1"/>
  <c r="J11" i="10" s="1"/>
  <c r="J32" i="18" s="1"/>
  <c r="J16" i="10" a="1"/>
  <c r="J16" i="10" s="1"/>
  <c r="J37" i="18" s="1"/>
  <c r="J20" i="10" a="1"/>
  <c r="J20" i="10" s="1"/>
  <c r="J41" i="18" s="1"/>
  <c r="J17" i="10" a="1"/>
  <c r="J17" i="10" s="1"/>
  <c r="J38" i="18" s="1"/>
  <c r="J14" i="10" a="1"/>
  <c r="J14" i="10" s="1"/>
  <c r="J35" i="18" s="1"/>
  <c r="J18" i="10" a="1"/>
  <c r="J18" i="10" s="1"/>
  <c r="J39" i="18" s="1"/>
  <c r="J9" i="10" a="1"/>
  <c r="J9" i="10" s="1"/>
  <c r="J15" i="10" a="1"/>
  <c r="J15" i="10" s="1"/>
  <c r="J36" i="18" s="1"/>
  <c r="J12" i="10" a="1"/>
  <c r="J12" i="10" s="1"/>
  <c r="J33" i="18" s="1"/>
  <c r="K8" i="10"/>
  <c r="J10" i="10" a="1"/>
  <c r="J10" i="10" s="1"/>
  <c r="J31" i="18" s="1"/>
  <c r="M29" i="13"/>
  <c r="I55" i="18"/>
  <c r="I59" i="18"/>
  <c r="H37" i="19"/>
  <c r="G17" i="19"/>
  <c r="I53" i="19"/>
  <c r="I30" i="18"/>
  <c r="I43" i="18" s="1"/>
  <c r="I15" i="11" s="1"/>
  <c r="J47" i="11" s="1"/>
  <c r="I22" i="10"/>
  <c r="I29" i="19"/>
  <c r="I36" i="19"/>
  <c r="H16" i="19"/>
  <c r="H35" i="19"/>
  <c r="G15" i="19"/>
  <c r="Y45" i="11"/>
  <c r="I31" i="19"/>
  <c r="H11" i="19"/>
  <c r="S45" i="11"/>
  <c r="I51" i="19"/>
  <c r="I51" i="18"/>
  <c r="I60" i="18"/>
  <c r="BF45" i="11"/>
  <c r="J20" i="4" a="1"/>
  <c r="J20" i="4" s="1"/>
  <c r="J22" i="18" s="1"/>
  <c r="J60" i="18" s="1"/>
  <c r="J12" i="4" a="1"/>
  <c r="J12" i="4" s="1"/>
  <c r="J14" i="18" s="1"/>
  <c r="J19" i="4" a="1"/>
  <c r="J19" i="4" s="1"/>
  <c r="J21" i="18" s="1"/>
  <c r="J18" i="4" a="1"/>
  <c r="J18" i="4" s="1"/>
  <c r="J20" i="18" s="1"/>
  <c r="J17" i="4" a="1"/>
  <c r="J17" i="4" s="1"/>
  <c r="J19" i="18" s="1"/>
  <c r="J16" i="4" a="1"/>
  <c r="J16" i="4" s="1"/>
  <c r="J18" i="18" s="1"/>
  <c r="J9" i="4" a="1"/>
  <c r="J9" i="4" s="1"/>
  <c r="K8" i="4"/>
  <c r="J13" i="4" a="1"/>
  <c r="J13" i="4" s="1"/>
  <c r="J15" i="18" s="1"/>
  <c r="J53" i="18" s="1"/>
  <c r="J14" i="4" a="1"/>
  <c r="J14" i="4" s="1"/>
  <c r="J16" i="18" s="1"/>
  <c r="J54" i="18" s="1"/>
  <c r="J11" i="4" a="1"/>
  <c r="J11" i="4" s="1"/>
  <c r="J13" i="18" s="1"/>
  <c r="J10" i="4" a="1"/>
  <c r="J10" i="4" s="1"/>
  <c r="J12" i="18" s="1"/>
  <c r="J15" i="4" a="1"/>
  <c r="J15" i="4" s="1"/>
  <c r="J17" i="18" s="1"/>
  <c r="BE45" i="11"/>
  <c r="T45" i="11"/>
  <c r="I30" i="19"/>
  <c r="H10" i="19"/>
  <c r="K45" i="11"/>
  <c r="I39" i="19"/>
  <c r="H19" i="19"/>
  <c r="P45" i="11"/>
  <c r="I38" i="19"/>
  <c r="H18" i="19"/>
  <c r="I52" i="18"/>
  <c r="I53" i="18"/>
  <c r="H40" i="19"/>
  <c r="G20" i="19"/>
  <c r="H45" i="11"/>
  <c r="H24" i="18"/>
  <c r="BH45" i="11"/>
  <c r="R45" i="11"/>
  <c r="H23" i="10"/>
  <c r="J57" i="18" l="1"/>
  <c r="I23" i="4"/>
  <c r="J42" i="13"/>
  <c r="K42" i="13" s="1"/>
  <c r="E46" i="11"/>
  <c r="F16" i="11" s="1"/>
  <c r="F39" i="11" s="1"/>
  <c r="J58" i="18"/>
  <c r="I34" i="13"/>
  <c r="I39" i="13" s="1"/>
  <c r="J51" i="18"/>
  <c r="J59" i="18"/>
  <c r="J52" i="18"/>
  <c r="I23" i="10"/>
  <c r="I26" i="13"/>
  <c r="I31" i="13" s="1"/>
  <c r="J56" i="19"/>
  <c r="J57" i="19"/>
  <c r="J55" i="19"/>
  <c r="J30" i="19"/>
  <c r="I10" i="19"/>
  <c r="I35" i="19"/>
  <c r="I42" i="19" s="1"/>
  <c r="H15" i="19"/>
  <c r="J51" i="19"/>
  <c r="J59" i="19"/>
  <c r="N45" i="13"/>
  <c r="I40" i="19"/>
  <c r="H20" i="19"/>
  <c r="I37" i="19"/>
  <c r="H17" i="19"/>
  <c r="F62" i="18"/>
  <c r="F22" i="19" s="1"/>
  <c r="F46" i="11"/>
  <c r="G16" i="11" s="1"/>
  <c r="G39" i="11" s="1"/>
  <c r="M15" i="13"/>
  <c r="N13" i="13"/>
  <c r="J49" i="19"/>
  <c r="J38" i="19"/>
  <c r="I18" i="19"/>
  <c r="J30" i="18"/>
  <c r="J43" i="18" s="1"/>
  <c r="J15" i="11" s="1"/>
  <c r="K47" i="11" s="1"/>
  <c r="J22" i="10"/>
  <c r="J50" i="19"/>
  <c r="J58" i="19"/>
  <c r="D62" i="18"/>
  <c r="D22" i="19" s="1"/>
  <c r="D46" i="11"/>
  <c r="E16" i="11" s="1"/>
  <c r="E39" i="11" s="1"/>
  <c r="J32" i="19"/>
  <c r="I12" i="19"/>
  <c r="J53" i="19"/>
  <c r="J36" i="19"/>
  <c r="I16" i="19"/>
  <c r="J39" i="19"/>
  <c r="I19" i="19"/>
  <c r="J56" i="18"/>
  <c r="J31" i="19"/>
  <c r="I11" i="19"/>
  <c r="J29" i="19"/>
  <c r="I13" i="19"/>
  <c r="J33" i="19"/>
  <c r="J54" i="19"/>
  <c r="J33" i="13"/>
  <c r="K20" i="10" a="1"/>
  <c r="K20" i="10" s="1"/>
  <c r="K41" i="18" s="1"/>
  <c r="K19" i="10" a="1"/>
  <c r="K19" i="10" s="1"/>
  <c r="K40" i="18" s="1"/>
  <c r="K17" i="10" a="1"/>
  <c r="K17" i="10" s="1"/>
  <c r="K38" i="18" s="1"/>
  <c r="K9" i="10" a="1"/>
  <c r="K9" i="10" s="1"/>
  <c r="K14" i="10" a="1"/>
  <c r="K14" i="10" s="1"/>
  <c r="K35" i="18" s="1"/>
  <c r="K13" i="10" a="1"/>
  <c r="K13" i="10" s="1"/>
  <c r="K34" i="18" s="1"/>
  <c r="K18" i="10" a="1"/>
  <c r="K18" i="10" s="1"/>
  <c r="K39" i="18" s="1"/>
  <c r="K15" i="10" a="1"/>
  <c r="K15" i="10" s="1"/>
  <c r="K36" i="18" s="1"/>
  <c r="K12" i="10" a="1"/>
  <c r="K12" i="10" s="1"/>
  <c r="K33" i="18" s="1"/>
  <c r="K11" i="10" a="1"/>
  <c r="K11" i="10" s="1"/>
  <c r="K32" i="18" s="1"/>
  <c r="L8" i="10"/>
  <c r="K16" i="10" a="1"/>
  <c r="K16" i="10" s="1"/>
  <c r="K37" i="18" s="1"/>
  <c r="K10" i="10" a="1"/>
  <c r="K10" i="10" s="1"/>
  <c r="K31" i="18" s="1"/>
  <c r="K20" i="4" a="1"/>
  <c r="K20" i="4" s="1"/>
  <c r="K22" i="18" s="1"/>
  <c r="K60" i="18" s="1"/>
  <c r="K19" i="4" a="1"/>
  <c r="K19" i="4" s="1"/>
  <c r="K21" i="18" s="1"/>
  <c r="K18" i="4" a="1"/>
  <c r="K18" i="4" s="1"/>
  <c r="K20" i="18" s="1"/>
  <c r="K58" i="18" s="1"/>
  <c r="K17" i="4" a="1"/>
  <c r="K17" i="4" s="1"/>
  <c r="K19" i="18" s="1"/>
  <c r="K57" i="18" s="1"/>
  <c r="K15" i="4" a="1"/>
  <c r="K15" i="4" s="1"/>
  <c r="K17" i="18" s="1"/>
  <c r="K55" i="18" s="1"/>
  <c r="K14" i="4" a="1"/>
  <c r="K14" i="4" s="1"/>
  <c r="K16" i="18" s="1"/>
  <c r="K16" i="4" a="1"/>
  <c r="K16" i="4" s="1"/>
  <c r="K18" i="18" s="1"/>
  <c r="K56" i="18" s="1"/>
  <c r="L8" i="4"/>
  <c r="K11" i="4" a="1"/>
  <c r="K11" i="4" s="1"/>
  <c r="K13" i="18" s="1"/>
  <c r="K13" i="4" a="1"/>
  <c r="K13" i="4" s="1"/>
  <c r="K15" i="18" s="1"/>
  <c r="K12" i="4" a="1"/>
  <c r="K12" i="4" s="1"/>
  <c r="K14" i="18" s="1"/>
  <c r="K52" i="18" s="1"/>
  <c r="K10" i="4" a="1"/>
  <c r="K10" i="4" s="1"/>
  <c r="K12" i="18" s="1"/>
  <c r="K50" i="18" s="1"/>
  <c r="K9" i="4" a="1"/>
  <c r="K9" i="4" s="1"/>
  <c r="J55" i="18"/>
  <c r="H42" i="19"/>
  <c r="N29" i="13"/>
  <c r="N21" i="13"/>
  <c r="H49" i="11"/>
  <c r="D18" i="15"/>
  <c r="D21" i="15" s="1"/>
  <c r="D26" i="15" s="1"/>
  <c r="K49" i="11"/>
  <c r="J49" i="11"/>
  <c r="I49" i="11"/>
  <c r="G49" i="11"/>
  <c r="M49" i="11"/>
  <c r="D49" i="11"/>
  <c r="L49" i="11"/>
  <c r="F49" i="11"/>
  <c r="E49" i="11"/>
  <c r="N49" i="11"/>
  <c r="O49" i="11"/>
  <c r="I49" i="18"/>
  <c r="I9" i="19" s="1"/>
  <c r="I24" i="18"/>
  <c r="I14" i="19"/>
  <c r="J34" i="19"/>
  <c r="J11" i="18"/>
  <c r="J22" i="4"/>
  <c r="J44" i="11" s="1"/>
  <c r="J52" i="19"/>
  <c r="H62" i="18"/>
  <c r="H46" i="11"/>
  <c r="I16" i="11" s="1"/>
  <c r="J50" i="18"/>
  <c r="K25" i="13"/>
  <c r="I14" i="11"/>
  <c r="N37" i="13"/>
  <c r="K18" i="13"/>
  <c r="J23" i="13"/>
  <c r="G62" i="18"/>
  <c r="G22" i="19" s="1"/>
  <c r="G46" i="11"/>
  <c r="H16" i="11" s="1"/>
  <c r="H39" i="11" s="1"/>
  <c r="J48" i="19"/>
  <c r="I61" i="19"/>
  <c r="J34" i="13" l="1"/>
  <c r="J39" i="13" s="1"/>
  <c r="K54" i="18"/>
  <c r="J47" i="13"/>
  <c r="E66" i="11"/>
  <c r="J26" i="13"/>
  <c r="J31" i="13" s="1"/>
  <c r="K59" i="18"/>
  <c r="K51" i="18"/>
  <c r="J23" i="10"/>
  <c r="D66" i="11"/>
  <c r="D68" i="11" s="1"/>
  <c r="E10" i="11" s="1"/>
  <c r="I39" i="11"/>
  <c r="F66" i="11"/>
  <c r="G66" i="11"/>
  <c r="H66" i="11"/>
  <c r="H22" i="19"/>
  <c r="K55" i="19"/>
  <c r="K31" i="19"/>
  <c r="J11" i="19"/>
  <c r="K32" i="19"/>
  <c r="J12" i="19"/>
  <c r="L25" i="13"/>
  <c r="J14" i="11"/>
  <c r="J49" i="18"/>
  <c r="J9" i="19" s="1"/>
  <c r="J24" i="18"/>
  <c r="K54" i="19"/>
  <c r="O45" i="13"/>
  <c r="O37" i="13"/>
  <c r="K11" i="18"/>
  <c r="K22" i="4"/>
  <c r="K44" i="11" s="1"/>
  <c r="K30" i="18"/>
  <c r="K43" i="18" s="1"/>
  <c r="K15" i="11" s="1"/>
  <c r="L47" i="11" s="1"/>
  <c r="K22" i="10"/>
  <c r="K23" i="10" s="1"/>
  <c r="K33" i="19"/>
  <c r="J13" i="19"/>
  <c r="K51" i="19"/>
  <c r="J61" i="19"/>
  <c r="K48" i="19"/>
  <c r="K33" i="13"/>
  <c r="K34" i="13" s="1"/>
  <c r="K39" i="13" s="1"/>
  <c r="K26" i="13"/>
  <c r="K31" i="13" s="1"/>
  <c r="K34" i="19"/>
  <c r="J14" i="19"/>
  <c r="L19" i="10" a="1"/>
  <c r="L19" i="10" s="1"/>
  <c r="L40" i="18" s="1"/>
  <c r="L17" i="10" a="1"/>
  <c r="L17" i="10" s="1"/>
  <c r="L38" i="18" s="1"/>
  <c r="L15" i="10" a="1"/>
  <c r="L15" i="10" s="1"/>
  <c r="L36" i="18" s="1"/>
  <c r="L20" i="10" a="1"/>
  <c r="L20" i="10" s="1"/>
  <c r="L41" i="18" s="1"/>
  <c r="L16" i="10" a="1"/>
  <c r="L16" i="10" s="1"/>
  <c r="L37" i="18" s="1"/>
  <c r="L12" i="10" a="1"/>
  <c r="L12" i="10" s="1"/>
  <c r="L33" i="18" s="1"/>
  <c r="L11" i="10" a="1"/>
  <c r="L11" i="10" s="1"/>
  <c r="L32" i="18" s="1"/>
  <c r="L13" i="10" a="1"/>
  <c r="L13" i="10" s="1"/>
  <c r="L34" i="18" s="1"/>
  <c r="M8" i="10"/>
  <c r="L10" i="10" a="1"/>
  <c r="L10" i="10" s="1"/>
  <c r="L31" i="18" s="1"/>
  <c r="L9" i="10" a="1"/>
  <c r="L9" i="10" s="1"/>
  <c r="L14" i="10" a="1"/>
  <c r="L14" i="10" s="1"/>
  <c r="L35" i="18" s="1"/>
  <c r="L18" i="10" a="1"/>
  <c r="L18" i="10" s="1"/>
  <c r="L39" i="18" s="1"/>
  <c r="K39" i="19"/>
  <c r="J19" i="19"/>
  <c r="K58" i="19"/>
  <c r="O21" i="13"/>
  <c r="K38" i="19"/>
  <c r="J18" i="19"/>
  <c r="J37" i="19"/>
  <c r="I17" i="19"/>
  <c r="L42" i="13"/>
  <c r="K47" i="13"/>
  <c r="J35" i="19"/>
  <c r="I15" i="19"/>
  <c r="K53" i="18"/>
  <c r="K29" i="19"/>
  <c r="K36" i="19"/>
  <c r="J16" i="19"/>
  <c r="K50" i="19"/>
  <c r="K49" i="19"/>
  <c r="K56" i="19"/>
  <c r="K59" i="19"/>
  <c r="K53" i="19"/>
  <c r="K30" i="19"/>
  <c r="J10" i="19"/>
  <c r="I62" i="18"/>
  <c r="I22" i="19" s="1"/>
  <c r="I46" i="11"/>
  <c r="O29" i="13"/>
  <c r="L18" i="13"/>
  <c r="K23" i="13"/>
  <c r="K52" i="19"/>
  <c r="L19" i="4" a="1"/>
  <c r="L19" i="4" s="1"/>
  <c r="L21" i="18" s="1"/>
  <c r="L59" i="18" s="1"/>
  <c r="L16" i="4" a="1"/>
  <c r="L16" i="4" s="1"/>
  <c r="L18" i="18" s="1"/>
  <c r="L56" i="18" s="1"/>
  <c r="L15" i="4" a="1"/>
  <c r="L15" i="4" s="1"/>
  <c r="L17" i="18" s="1"/>
  <c r="L13" i="4" a="1"/>
  <c r="L13" i="4" s="1"/>
  <c r="L15" i="18" s="1"/>
  <c r="L20" i="4" a="1"/>
  <c r="L20" i="4" s="1"/>
  <c r="L22" i="18" s="1"/>
  <c r="L60" i="18" s="1"/>
  <c r="L12" i="4" a="1"/>
  <c r="L12" i="4" s="1"/>
  <c r="L14" i="18" s="1"/>
  <c r="M8" i="4"/>
  <c r="L14" i="4" a="1"/>
  <c r="L14" i="4" s="1"/>
  <c r="L16" i="18" s="1"/>
  <c r="L54" i="18" s="1"/>
  <c r="L11" i="4" a="1"/>
  <c r="L11" i="4" s="1"/>
  <c r="L13" i="18" s="1"/>
  <c r="L10" i="4" a="1"/>
  <c r="L10" i="4" s="1"/>
  <c r="L12" i="18" s="1"/>
  <c r="L9" i="4" a="1"/>
  <c r="L9" i="4" s="1"/>
  <c r="L18" i="4" a="1"/>
  <c r="L18" i="4" s="1"/>
  <c r="L20" i="18" s="1"/>
  <c r="L58" i="18" s="1"/>
  <c r="L17" i="4" a="1"/>
  <c r="L17" i="4" s="1"/>
  <c r="L19" i="18" s="1"/>
  <c r="K57" i="19"/>
  <c r="J23" i="4"/>
  <c r="N15" i="13"/>
  <c r="O13" i="13"/>
  <c r="I20" i="19"/>
  <c r="J40" i="19"/>
  <c r="L50" i="18" l="1"/>
  <c r="L51" i="18"/>
  <c r="L57" i="18"/>
  <c r="L52" i="18"/>
  <c r="F53" i="13"/>
  <c r="F57" i="13" s="1"/>
  <c r="L55" i="18"/>
  <c r="K23" i="4"/>
  <c r="L58" i="19"/>
  <c r="K16" i="19"/>
  <c r="L36" i="19"/>
  <c r="L52" i="19"/>
  <c r="K35" i="19"/>
  <c r="J15" i="19"/>
  <c r="M17" i="10" a="1"/>
  <c r="M17" i="10" s="1"/>
  <c r="M38" i="18" s="1"/>
  <c r="M15" i="10" a="1"/>
  <c r="M15" i="10" s="1"/>
  <c r="M36" i="18" s="1"/>
  <c r="M20" i="10" a="1"/>
  <c r="M20" i="10" s="1"/>
  <c r="M41" i="18" s="1"/>
  <c r="M13" i="10" a="1"/>
  <c r="M13" i="10" s="1"/>
  <c r="M34" i="18" s="1"/>
  <c r="M18" i="10" a="1"/>
  <c r="M18" i="10" s="1"/>
  <c r="M39" i="18" s="1"/>
  <c r="M16" i="10" a="1"/>
  <c r="M16" i="10" s="1"/>
  <c r="M37" i="18" s="1"/>
  <c r="M19" i="10" a="1"/>
  <c r="M19" i="10" s="1"/>
  <c r="M40" i="18" s="1"/>
  <c r="M11" i="10" a="1"/>
  <c r="M11" i="10" s="1"/>
  <c r="M32" i="18" s="1"/>
  <c r="M9" i="10" a="1"/>
  <c r="M9" i="10" s="1"/>
  <c r="M14" i="10" a="1"/>
  <c r="M14" i="10" s="1"/>
  <c r="M35" i="18" s="1"/>
  <c r="M12" i="10" a="1"/>
  <c r="M12" i="10" s="1"/>
  <c r="M33" i="18" s="1"/>
  <c r="M10" i="10" a="1"/>
  <c r="M10" i="10" s="1"/>
  <c r="M31" i="18" s="1"/>
  <c r="N8" i="10"/>
  <c r="P37" i="13"/>
  <c r="L26" i="13"/>
  <c r="L31" i="13" s="1"/>
  <c r="L33" i="13"/>
  <c r="L34" i="13" s="1"/>
  <c r="L39" i="13" s="1"/>
  <c r="L57" i="19"/>
  <c r="M18" i="13"/>
  <c r="L23" i="13"/>
  <c r="L53" i="19"/>
  <c r="M42" i="13"/>
  <c r="L47" i="13"/>
  <c r="L34" i="19"/>
  <c r="K14" i="19"/>
  <c r="L33" i="19"/>
  <c r="K13" i="19"/>
  <c r="P45" i="13"/>
  <c r="L32" i="19"/>
  <c r="K12" i="19"/>
  <c r="P29" i="13"/>
  <c r="L29" i="19"/>
  <c r="L39" i="19"/>
  <c r="K19" i="19"/>
  <c r="K14" i="11"/>
  <c r="M25" i="13"/>
  <c r="L53" i="18"/>
  <c r="L59" i="19"/>
  <c r="J42" i="19"/>
  <c r="K37" i="19"/>
  <c r="J17" i="19"/>
  <c r="L54" i="19"/>
  <c r="L31" i="19"/>
  <c r="K11" i="19"/>
  <c r="L11" i="18"/>
  <c r="L22" i="4"/>
  <c r="L44" i="11" s="1"/>
  <c r="J16" i="11"/>
  <c r="J39" i="11" s="1"/>
  <c r="I66" i="11"/>
  <c r="L56" i="19"/>
  <c r="K61" i="19"/>
  <c r="L48" i="19"/>
  <c r="J62" i="18"/>
  <c r="J46" i="11"/>
  <c r="L55" i="19"/>
  <c r="M17" i="4" a="1"/>
  <c r="M17" i="4" s="1"/>
  <c r="M19" i="18" s="1"/>
  <c r="M14" i="4" a="1"/>
  <c r="M14" i="4" s="1"/>
  <c r="M16" i="18" s="1"/>
  <c r="M13" i="4" a="1"/>
  <c r="M13" i="4" s="1"/>
  <c r="M15" i="18" s="1"/>
  <c r="M53" i="18" s="1"/>
  <c r="M20" i="4" a="1"/>
  <c r="M20" i="4" s="1"/>
  <c r="M22" i="18" s="1"/>
  <c r="M60" i="18" s="1"/>
  <c r="M19" i="4" a="1"/>
  <c r="M19" i="4" s="1"/>
  <c r="M21" i="18" s="1"/>
  <c r="M59" i="18" s="1"/>
  <c r="M18" i="4" a="1"/>
  <c r="M18" i="4" s="1"/>
  <c r="M20" i="18" s="1"/>
  <c r="M58" i="18" s="1"/>
  <c r="M11" i="4" a="1"/>
  <c r="M11" i="4" s="1"/>
  <c r="M13" i="18" s="1"/>
  <c r="M10" i="4" a="1"/>
  <c r="M10" i="4" s="1"/>
  <c r="M12" i="18" s="1"/>
  <c r="M12" i="4" a="1"/>
  <c r="M12" i="4" s="1"/>
  <c r="M14" i="18" s="1"/>
  <c r="M9" i="4" a="1"/>
  <c r="M9" i="4" s="1"/>
  <c r="M15" i="4" a="1"/>
  <c r="M15" i="4" s="1"/>
  <c r="M17" i="18" s="1"/>
  <c r="M55" i="18" s="1"/>
  <c r="M16" i="4" a="1"/>
  <c r="M16" i="4" s="1"/>
  <c r="M18" i="18" s="1"/>
  <c r="N8" i="4"/>
  <c r="K40" i="19"/>
  <c r="J20" i="19"/>
  <c r="L49" i="19"/>
  <c r="L38" i="19"/>
  <c r="K18" i="19"/>
  <c r="L30" i="18"/>
  <c r="L43" i="18" s="1"/>
  <c r="L15" i="11" s="1"/>
  <c r="M47" i="11" s="1"/>
  <c r="L22" i="10"/>
  <c r="L23" i="10" s="1"/>
  <c r="K49" i="18"/>
  <c r="K9" i="19" s="1"/>
  <c r="K24" i="18"/>
  <c r="E68" i="11"/>
  <c r="L30" i="19"/>
  <c r="K10" i="19"/>
  <c r="O15" i="13"/>
  <c r="P13" i="13"/>
  <c r="L50" i="19"/>
  <c r="P21" i="13"/>
  <c r="L51" i="19"/>
  <c r="K42" i="19" l="1"/>
  <c r="M54" i="18"/>
  <c r="M56" i="18"/>
  <c r="M52" i="18"/>
  <c r="M49" i="19"/>
  <c r="M50" i="18"/>
  <c r="M51" i="18"/>
  <c r="M50" i="19"/>
  <c r="L23" i="4"/>
  <c r="M51" i="19"/>
  <c r="M58" i="19"/>
  <c r="M30" i="18"/>
  <c r="M43" i="18" s="1"/>
  <c r="M15" i="11" s="1"/>
  <c r="N47" i="11" s="1"/>
  <c r="M22" i="10"/>
  <c r="M23" i="10" s="1"/>
  <c r="K62" i="18"/>
  <c r="K22" i="19" s="1"/>
  <c r="K46" i="11"/>
  <c r="L49" i="18"/>
  <c r="L9" i="19" s="1"/>
  <c r="L24" i="18"/>
  <c r="M59" i="19"/>
  <c r="N18" i="13"/>
  <c r="M23" i="13"/>
  <c r="Q13" i="13"/>
  <c r="Q15" i="13" s="1"/>
  <c r="P15" i="13"/>
  <c r="N25" i="13"/>
  <c r="L14" i="11"/>
  <c r="N20" i="4" a="1"/>
  <c r="N20" i="4" s="1"/>
  <c r="N22" i="18" s="1"/>
  <c r="N12" i="4" a="1"/>
  <c r="N12" i="4" s="1"/>
  <c r="N14" i="18" s="1"/>
  <c r="N19" i="4" a="1"/>
  <c r="N19" i="4" s="1"/>
  <c r="N21" i="18" s="1"/>
  <c r="N11" i="4" a="1"/>
  <c r="N11" i="4" s="1"/>
  <c r="N13" i="18" s="1"/>
  <c r="N18" i="4" a="1"/>
  <c r="N18" i="4" s="1"/>
  <c r="N20" i="18" s="1"/>
  <c r="N17" i="4" a="1"/>
  <c r="N17" i="4" s="1"/>
  <c r="N19" i="18" s="1"/>
  <c r="N16" i="4" a="1"/>
  <c r="N16" i="4" s="1"/>
  <c r="N18" i="18" s="1"/>
  <c r="N15" i="4" a="1"/>
  <c r="N15" i="4" s="1"/>
  <c r="N17" i="18" s="1"/>
  <c r="N14" i="4" a="1"/>
  <c r="N14" i="4" s="1"/>
  <c r="N16" i="18" s="1"/>
  <c r="O8" i="4"/>
  <c r="N13" i="4" a="1"/>
  <c r="N13" i="4" s="1"/>
  <c r="N15" i="18" s="1"/>
  <c r="N10" i="4" a="1"/>
  <c r="N10" i="4" s="1"/>
  <c r="N12" i="18" s="1"/>
  <c r="N9" i="4" a="1"/>
  <c r="N9" i="4" s="1"/>
  <c r="Q29" i="13"/>
  <c r="M33" i="19"/>
  <c r="L13" i="19"/>
  <c r="M57" i="19"/>
  <c r="M26" i="13"/>
  <c r="M31" i="13" s="1"/>
  <c r="M33" i="13"/>
  <c r="M34" i="13" s="1"/>
  <c r="M39" i="13" s="1"/>
  <c r="M31" i="19"/>
  <c r="L11" i="19"/>
  <c r="M34" i="19"/>
  <c r="L14" i="19"/>
  <c r="M30" i="19"/>
  <c r="L10" i="19"/>
  <c r="M38" i="19"/>
  <c r="L18" i="19"/>
  <c r="M11" i="18"/>
  <c r="M22" i="4"/>
  <c r="M44" i="11" s="1"/>
  <c r="M56" i="19"/>
  <c r="M54" i="19"/>
  <c r="Q37" i="13"/>
  <c r="L35" i="19"/>
  <c r="K15" i="19"/>
  <c r="M57" i="18"/>
  <c r="M39" i="19"/>
  <c r="L19" i="19"/>
  <c r="M32" i="19"/>
  <c r="L12" i="19"/>
  <c r="N42" i="13"/>
  <c r="M47" i="13"/>
  <c r="M52" i="19"/>
  <c r="Q21" i="13"/>
  <c r="G53" i="13"/>
  <c r="G57" i="13" s="1"/>
  <c r="F10" i="11"/>
  <c r="M55" i="19"/>
  <c r="L37" i="19"/>
  <c r="K17" i="19"/>
  <c r="Q45" i="13"/>
  <c r="M53" i="19"/>
  <c r="N20" i="10" a="1"/>
  <c r="N20" i="10" s="1"/>
  <c r="N41" i="18" s="1"/>
  <c r="N13" i="10" a="1"/>
  <c r="N13" i="10" s="1"/>
  <c r="N34" i="18" s="1"/>
  <c r="N19" i="10" a="1"/>
  <c r="N19" i="10" s="1"/>
  <c r="N40" i="18" s="1"/>
  <c r="N11" i="10" a="1"/>
  <c r="N11" i="10" s="1"/>
  <c r="N32" i="18" s="1"/>
  <c r="N16" i="10" a="1"/>
  <c r="N16" i="10" s="1"/>
  <c r="N37" i="18" s="1"/>
  <c r="N18" i="10" a="1"/>
  <c r="N18" i="10" s="1"/>
  <c r="N39" i="18" s="1"/>
  <c r="N15" i="10" a="1"/>
  <c r="N15" i="10" s="1"/>
  <c r="N36" i="18" s="1"/>
  <c r="N14" i="10" a="1"/>
  <c r="N14" i="10" s="1"/>
  <c r="N35" i="18" s="1"/>
  <c r="O8" i="10"/>
  <c r="N17" i="10" a="1"/>
  <c r="N17" i="10" s="1"/>
  <c r="N38" i="18" s="1"/>
  <c r="N12" i="10" a="1"/>
  <c r="N12" i="10" s="1"/>
  <c r="N33" i="18" s="1"/>
  <c r="N10" i="10" a="1"/>
  <c r="N10" i="10" s="1"/>
  <c r="N31" i="18" s="1"/>
  <c r="N9" i="10" a="1"/>
  <c r="N9" i="10" s="1"/>
  <c r="M36" i="19"/>
  <c r="L16" i="19"/>
  <c r="K16" i="11"/>
  <c r="K39" i="11" s="1"/>
  <c r="J66" i="11"/>
  <c r="J22" i="19"/>
  <c r="M29" i="19"/>
  <c r="L61" i="19"/>
  <c r="M48" i="19"/>
  <c r="L40" i="19"/>
  <c r="L42" i="19" s="1"/>
  <c r="K20" i="19"/>
  <c r="N55" i="19" l="1"/>
  <c r="N56" i="19"/>
  <c r="N52" i="19"/>
  <c r="N50" i="19"/>
  <c r="N54" i="18"/>
  <c r="N57" i="19"/>
  <c r="N60" i="18"/>
  <c r="N49" i="19"/>
  <c r="N58" i="19"/>
  <c r="N54" i="19"/>
  <c r="N29" i="19"/>
  <c r="N36" i="19"/>
  <c r="M16" i="19"/>
  <c r="N34" i="19"/>
  <c r="M14" i="19"/>
  <c r="O20" i="4" a="1"/>
  <c r="O20" i="4" s="1"/>
  <c r="O22" i="18" s="1"/>
  <c r="O19" i="4" a="1"/>
  <c r="O19" i="4" s="1"/>
  <c r="O21" i="18" s="1"/>
  <c r="O18" i="4" a="1"/>
  <c r="O18" i="4" s="1"/>
  <c r="O20" i="18" s="1"/>
  <c r="O17" i="4" a="1"/>
  <c r="O17" i="4" s="1"/>
  <c r="O19" i="18" s="1"/>
  <c r="O15" i="4" a="1"/>
  <c r="O15" i="4" s="1"/>
  <c r="O17" i="18" s="1"/>
  <c r="O14" i="4" a="1"/>
  <c r="O14" i="4" s="1"/>
  <c r="O16" i="18" s="1"/>
  <c r="O12" i="4" a="1"/>
  <c r="O12" i="4" s="1"/>
  <c r="O14" i="18" s="1"/>
  <c r="O13" i="4" a="1"/>
  <c r="O13" i="4" s="1"/>
  <c r="O15" i="18" s="1"/>
  <c r="O16" i="4" a="1"/>
  <c r="O16" i="4" s="1"/>
  <c r="O18" i="18" s="1"/>
  <c r="O10" i="4" a="1"/>
  <c r="O10" i="4" s="1"/>
  <c r="O12" i="18" s="1"/>
  <c r="O11" i="4" a="1"/>
  <c r="O11" i="4" s="1"/>
  <c r="O13" i="18" s="1"/>
  <c r="O9" i="4" a="1"/>
  <c r="O9" i="4" s="1"/>
  <c r="P8" i="4"/>
  <c r="N52" i="18"/>
  <c r="N59" i="19"/>
  <c r="L62" i="18"/>
  <c r="L22" i="19" s="1"/>
  <c r="L46" i="11"/>
  <c r="M37" i="19"/>
  <c r="L17" i="19"/>
  <c r="N51" i="19"/>
  <c r="M49" i="18"/>
  <c r="M9" i="19" s="1"/>
  <c r="M24" i="18"/>
  <c r="N55" i="18"/>
  <c r="O42" i="13"/>
  <c r="N47" i="13"/>
  <c r="N56" i="18"/>
  <c r="N26" i="13"/>
  <c r="N31" i="13" s="1"/>
  <c r="N33" i="13"/>
  <c r="N34" i="13" s="1"/>
  <c r="N39" i="13" s="1"/>
  <c r="L16" i="11"/>
  <c r="L39" i="11" s="1"/>
  <c r="K66" i="11"/>
  <c r="L20" i="19"/>
  <c r="M40" i="19"/>
  <c r="L15" i="19"/>
  <c r="M35" i="19"/>
  <c r="N38" i="19"/>
  <c r="M18" i="19"/>
  <c r="N31" i="19"/>
  <c r="M11" i="19"/>
  <c r="M23" i="4"/>
  <c r="N57" i="18"/>
  <c r="F68" i="11"/>
  <c r="N32" i="19"/>
  <c r="M12" i="19"/>
  <c r="N11" i="18"/>
  <c r="N22" i="4"/>
  <c r="N44" i="11" s="1"/>
  <c r="N58" i="18"/>
  <c r="O25" i="13"/>
  <c r="M14" i="11"/>
  <c r="N33" i="19"/>
  <c r="M13" i="19"/>
  <c r="O19" i="10" a="1"/>
  <c r="O19" i="10" s="1"/>
  <c r="O40" i="18" s="1"/>
  <c r="O17" i="10" a="1"/>
  <c r="O17" i="10" s="1"/>
  <c r="O38" i="18" s="1"/>
  <c r="O9" i="10" a="1"/>
  <c r="O9" i="10" s="1"/>
  <c r="P8" i="10"/>
  <c r="O14" i="10" a="1"/>
  <c r="O14" i="10" s="1"/>
  <c r="O35" i="18" s="1"/>
  <c r="O12" i="10" a="1"/>
  <c r="O12" i="10" s="1"/>
  <c r="O33" i="18" s="1"/>
  <c r="O16" i="10" a="1"/>
  <c r="O16" i="10" s="1"/>
  <c r="O37" i="18" s="1"/>
  <c r="O15" i="10" a="1"/>
  <c r="O15" i="10" s="1"/>
  <c r="O36" i="18" s="1"/>
  <c r="O13" i="10" a="1"/>
  <c r="O13" i="10" s="1"/>
  <c r="O34" i="18" s="1"/>
  <c r="O20" i="10" a="1"/>
  <c r="O20" i="10" s="1"/>
  <c r="O41" i="18" s="1"/>
  <c r="O11" i="10" a="1"/>
  <c r="O11" i="10" s="1"/>
  <c r="O32" i="18" s="1"/>
  <c r="O18" i="10" a="1"/>
  <c r="O18" i="10" s="1"/>
  <c r="O39" i="18" s="1"/>
  <c r="O10" i="10" a="1"/>
  <c r="O10" i="10" s="1"/>
  <c r="O31" i="18" s="1"/>
  <c r="M61" i="19"/>
  <c r="N48" i="19"/>
  <c r="N53" i="19"/>
  <c r="N30" i="19"/>
  <c r="M10" i="19"/>
  <c r="N50" i="18"/>
  <c r="N51" i="18"/>
  <c r="N30" i="18"/>
  <c r="N43" i="18" s="1"/>
  <c r="N15" i="11" s="1"/>
  <c r="O47" i="11" s="1"/>
  <c r="N22" i="10"/>
  <c r="N23" i="10" s="1"/>
  <c r="N39" i="19"/>
  <c r="M19" i="19"/>
  <c r="N53" i="18"/>
  <c r="N59" i="18"/>
  <c r="O18" i="13"/>
  <c r="N23" i="13"/>
  <c r="O57" i="18" l="1"/>
  <c r="O53" i="19"/>
  <c r="O54" i="19"/>
  <c r="O50" i="19"/>
  <c r="O57" i="19"/>
  <c r="O55" i="19"/>
  <c r="O52" i="19"/>
  <c r="O51" i="19"/>
  <c r="O58" i="19"/>
  <c r="N23" i="4"/>
  <c r="N40" i="19"/>
  <c r="M20" i="19"/>
  <c r="P19" i="4" a="1"/>
  <c r="P19" i="4" s="1"/>
  <c r="P21" i="18" s="1"/>
  <c r="P16" i="4" a="1"/>
  <c r="P16" i="4" s="1"/>
  <c r="P18" i="18" s="1"/>
  <c r="P15" i="4" a="1"/>
  <c r="P15" i="4" s="1"/>
  <c r="P17" i="18" s="1"/>
  <c r="P13" i="4" a="1"/>
  <c r="P13" i="4" s="1"/>
  <c r="P15" i="18" s="1"/>
  <c r="P20" i="4" a="1"/>
  <c r="P20" i="4" s="1"/>
  <c r="P22" i="18" s="1"/>
  <c r="P12" i="4" a="1"/>
  <c r="P12" i="4" s="1"/>
  <c r="P14" i="18" s="1"/>
  <c r="P9" i="4" a="1"/>
  <c r="P9" i="4" s="1"/>
  <c r="P10" i="4" a="1"/>
  <c r="P10" i="4" s="1"/>
  <c r="P12" i="18" s="1"/>
  <c r="P18" i="4" a="1"/>
  <c r="P18" i="4" s="1"/>
  <c r="P20" i="18" s="1"/>
  <c r="P17" i="4" a="1"/>
  <c r="P17" i="4" s="1"/>
  <c r="P19" i="18" s="1"/>
  <c r="P11" i="4" a="1"/>
  <c r="P11" i="4" s="1"/>
  <c r="P13" i="18" s="1"/>
  <c r="Q8" i="4"/>
  <c r="P14" i="4" a="1"/>
  <c r="P14" i="4" s="1"/>
  <c r="P16" i="18" s="1"/>
  <c r="O55" i="18"/>
  <c r="O30" i="19"/>
  <c r="N10" i="19"/>
  <c r="O31" i="19"/>
  <c r="N11" i="19"/>
  <c r="O51" i="18"/>
  <c r="O58" i="18"/>
  <c r="O33" i="19"/>
  <c r="N13" i="19"/>
  <c r="O32" i="19"/>
  <c r="N12" i="19"/>
  <c r="N37" i="19"/>
  <c r="M17" i="19"/>
  <c r="O50" i="18"/>
  <c r="O59" i="18"/>
  <c r="O36" i="19"/>
  <c r="N16" i="19"/>
  <c r="O39" i="19"/>
  <c r="N19" i="19"/>
  <c r="N49" i="18"/>
  <c r="N9" i="19" s="1"/>
  <c r="N24" i="18"/>
  <c r="P42" i="13"/>
  <c r="O47" i="13"/>
  <c r="O38" i="19"/>
  <c r="N18" i="19"/>
  <c r="M16" i="11"/>
  <c r="M39" i="11" s="1"/>
  <c r="L66" i="11"/>
  <c r="O56" i="18"/>
  <c r="O60" i="18"/>
  <c r="P18" i="13"/>
  <c r="O23" i="13"/>
  <c r="H53" i="13"/>
  <c r="H57" i="13" s="1"/>
  <c r="G10" i="11"/>
  <c r="N35" i="19"/>
  <c r="M15" i="19"/>
  <c r="O53" i="18"/>
  <c r="O29" i="19"/>
  <c r="O11" i="18"/>
  <c r="O22" i="4"/>
  <c r="O44" i="11" s="1"/>
  <c r="N61" i="19"/>
  <c r="O48" i="19"/>
  <c r="P17" i="10" a="1"/>
  <c r="P17" i="10" s="1"/>
  <c r="P38" i="18" s="1"/>
  <c r="P15" i="10" a="1"/>
  <c r="P15" i="10" s="1"/>
  <c r="P36" i="18" s="1"/>
  <c r="P20" i="10" a="1"/>
  <c r="P20" i="10" s="1"/>
  <c r="P41" i="18" s="1"/>
  <c r="P16" i="10" a="1"/>
  <c r="P16" i="10" s="1"/>
  <c r="P37" i="18" s="1"/>
  <c r="P13" i="10" a="1"/>
  <c r="P13" i="10" s="1"/>
  <c r="P34" i="18" s="1"/>
  <c r="P19" i="10" a="1"/>
  <c r="P19" i="10" s="1"/>
  <c r="P40" i="18" s="1"/>
  <c r="P14" i="10" a="1"/>
  <c r="P14" i="10" s="1"/>
  <c r="P35" i="18" s="1"/>
  <c r="P12" i="10" a="1"/>
  <c r="P12" i="10" s="1"/>
  <c r="P33" i="18" s="1"/>
  <c r="P11" i="10" a="1"/>
  <c r="P11" i="10" s="1"/>
  <c r="P32" i="18" s="1"/>
  <c r="P18" i="10" a="1"/>
  <c r="P18" i="10" s="1"/>
  <c r="P39" i="18" s="1"/>
  <c r="P10" i="10" a="1"/>
  <c r="P10" i="10" s="1"/>
  <c r="P31" i="18" s="1"/>
  <c r="Q8" i="10"/>
  <c r="P9" i="10" a="1"/>
  <c r="P9" i="10" s="1"/>
  <c r="O26" i="13"/>
  <c r="O31" i="13" s="1"/>
  <c r="O33" i="13"/>
  <c r="O34" i="13" s="1"/>
  <c r="O39" i="13" s="1"/>
  <c r="O59" i="19"/>
  <c r="P59" i="19" s="1"/>
  <c r="O52" i="18"/>
  <c r="O34" i="19"/>
  <c r="N14" i="19"/>
  <c r="M42" i="19"/>
  <c r="P25" i="13"/>
  <c r="N14" i="11"/>
  <c r="O30" i="18"/>
  <c r="O43" i="18" s="1"/>
  <c r="O22" i="10"/>
  <c r="O49" i="19"/>
  <c r="M62" i="18"/>
  <c r="M46" i="11"/>
  <c r="O54" i="18"/>
  <c r="O56" i="19"/>
  <c r="P49" i="19" l="1"/>
  <c r="P57" i="19"/>
  <c r="P54" i="19"/>
  <c r="P51" i="19"/>
  <c r="P50" i="19"/>
  <c r="N42" i="19"/>
  <c r="P57" i="18"/>
  <c r="P56" i="18"/>
  <c r="P52" i="19"/>
  <c r="P58" i="19"/>
  <c r="P53" i="19"/>
  <c r="O49" i="18"/>
  <c r="O9" i="19" s="1"/>
  <c r="O24" i="18"/>
  <c r="O37" i="19"/>
  <c r="N17" i="19"/>
  <c r="P51" i="18"/>
  <c r="P55" i="18"/>
  <c r="P31" i="19"/>
  <c r="O11" i="19"/>
  <c r="P29" i="19"/>
  <c r="P39" i="19"/>
  <c r="O19" i="19"/>
  <c r="P32" i="19"/>
  <c r="O12" i="19"/>
  <c r="P58" i="18"/>
  <c r="P59" i="18"/>
  <c r="O18" i="19"/>
  <c r="P38" i="19"/>
  <c r="P50" i="18"/>
  <c r="Q25" i="13"/>
  <c r="O14" i="11"/>
  <c r="D34" i="17"/>
  <c r="O15" i="11"/>
  <c r="P47" i="11" s="1"/>
  <c r="O61" i="19"/>
  <c r="D33" i="17" s="1"/>
  <c r="P48" i="19"/>
  <c r="Q18" i="13"/>
  <c r="Q23" i="13" s="1"/>
  <c r="P23" i="13"/>
  <c r="P36" i="19"/>
  <c r="O16" i="19"/>
  <c r="P33" i="19"/>
  <c r="O13" i="19"/>
  <c r="P30" i="19"/>
  <c r="O10" i="19"/>
  <c r="P11" i="18"/>
  <c r="P22" i="4"/>
  <c r="O40" i="19"/>
  <c r="N20" i="19"/>
  <c r="P56" i="19"/>
  <c r="P33" i="13"/>
  <c r="P34" i="13" s="1"/>
  <c r="P39" i="13" s="1"/>
  <c r="P26" i="13"/>
  <c r="P31" i="13" s="1"/>
  <c r="Q42" i="13"/>
  <c r="Q47" i="13" s="1"/>
  <c r="P47" i="13"/>
  <c r="P52" i="18"/>
  <c r="O23" i="4"/>
  <c r="P34" i="19"/>
  <c r="O14" i="19"/>
  <c r="P30" i="18"/>
  <c r="P43" i="18" s="1"/>
  <c r="P15" i="11" s="1"/>
  <c r="Q47" i="11" s="1"/>
  <c r="P22" i="10"/>
  <c r="O35" i="19"/>
  <c r="N15" i="19"/>
  <c r="N62" i="18"/>
  <c r="N46" i="11"/>
  <c r="P54" i="18"/>
  <c r="P60" i="18"/>
  <c r="N16" i="11"/>
  <c r="N39" i="11" s="1"/>
  <c r="M66" i="11"/>
  <c r="M22" i="19"/>
  <c r="Q20" i="10" a="1"/>
  <c r="Q20" i="10" s="1"/>
  <c r="Q41" i="18" s="1"/>
  <c r="Q17" i="10" a="1"/>
  <c r="Q17" i="10" s="1"/>
  <c r="Q38" i="18" s="1"/>
  <c r="Q15" i="10" a="1"/>
  <c r="Q15" i="10" s="1"/>
  <c r="Q36" i="18" s="1"/>
  <c r="Q13" i="10" a="1"/>
  <c r="Q13" i="10" s="1"/>
  <c r="Q34" i="18" s="1"/>
  <c r="Q19" i="10" a="1"/>
  <c r="Q19" i="10" s="1"/>
  <c r="Q40" i="18" s="1"/>
  <c r="Q18" i="10" a="1"/>
  <c r="Q18" i="10" s="1"/>
  <c r="Q39" i="18" s="1"/>
  <c r="Q14" i="10" a="1"/>
  <c r="Q14" i="10" s="1"/>
  <c r="Q35" i="18" s="1"/>
  <c r="Q12" i="10" a="1"/>
  <c r="Q12" i="10" s="1"/>
  <c r="Q33" i="18" s="1"/>
  <c r="Q11" i="10" a="1"/>
  <c r="Q11" i="10" s="1"/>
  <c r="Q32" i="18" s="1"/>
  <c r="Q10" i="10" a="1"/>
  <c r="Q10" i="10" s="1"/>
  <c r="Q31" i="18" s="1"/>
  <c r="Q16" i="10" a="1"/>
  <c r="Q16" i="10" s="1"/>
  <c r="Q37" i="18" s="1"/>
  <c r="Q9" i="10" a="1"/>
  <c r="Q9" i="10" s="1"/>
  <c r="R8" i="10"/>
  <c r="G68" i="11"/>
  <c r="P55" i="19"/>
  <c r="Q17" i="4" a="1"/>
  <c r="Q17" i="4" s="1"/>
  <c r="Q19" i="18" s="1"/>
  <c r="Q57" i="18" s="1"/>
  <c r="Q14" i="4" a="1"/>
  <c r="Q14" i="4" s="1"/>
  <c r="Q16" i="18" s="1"/>
  <c r="Q54" i="18" s="1"/>
  <c r="Q13" i="4" a="1"/>
  <c r="Q13" i="4" s="1"/>
  <c r="Q15" i="18" s="1"/>
  <c r="Q20" i="4" a="1"/>
  <c r="Q20" i="4" s="1"/>
  <c r="Q22" i="18" s="1"/>
  <c r="Q19" i="4" a="1"/>
  <c r="Q19" i="4" s="1"/>
  <c r="Q21" i="18" s="1"/>
  <c r="Q18" i="4" a="1"/>
  <c r="Q18" i="4" s="1"/>
  <c r="Q20" i="18" s="1"/>
  <c r="Q12" i="4" a="1"/>
  <c r="Q12" i="4" s="1"/>
  <c r="Q14" i="18" s="1"/>
  <c r="Q15" i="4" a="1"/>
  <c r="Q15" i="4" s="1"/>
  <c r="Q17" i="18" s="1"/>
  <c r="Q10" i="4" a="1"/>
  <c r="Q10" i="4" s="1"/>
  <c r="Q12" i="18" s="1"/>
  <c r="Q50" i="18" s="1"/>
  <c r="Q9" i="4" a="1"/>
  <c r="Q9" i="4" s="1"/>
  <c r="Q16" i="4" a="1"/>
  <c r="Q16" i="4" s="1"/>
  <c r="Q18" i="18" s="1"/>
  <c r="Q11" i="4" a="1"/>
  <c r="Q11" i="4" s="1"/>
  <c r="Q13" i="18" s="1"/>
  <c r="R8" i="4"/>
  <c r="P53" i="18"/>
  <c r="O23" i="10"/>
  <c r="Q55" i="18" l="1"/>
  <c r="Q53" i="18"/>
  <c r="N22" i="19"/>
  <c r="Q52" i="18"/>
  <c r="Q59" i="18"/>
  <c r="Q58" i="18"/>
  <c r="Q55" i="19"/>
  <c r="Q57" i="19"/>
  <c r="Q59" i="19"/>
  <c r="Q56" i="19"/>
  <c r="P61" i="19"/>
  <c r="Q48" i="19"/>
  <c r="Q39" i="19"/>
  <c r="P19" i="19"/>
  <c r="O16" i="11"/>
  <c r="N66" i="11"/>
  <c r="Q34" i="19"/>
  <c r="P14" i="19"/>
  <c r="Q49" i="19"/>
  <c r="Q33" i="19"/>
  <c r="P13" i="19"/>
  <c r="Q29" i="19"/>
  <c r="O17" i="19"/>
  <c r="P37" i="19"/>
  <c r="I53" i="13"/>
  <c r="I57" i="13" s="1"/>
  <c r="H10" i="11"/>
  <c r="P35" i="19"/>
  <c r="O15" i="19"/>
  <c r="Q51" i="19"/>
  <c r="O42" i="19"/>
  <c r="Q50" i="19"/>
  <c r="Q54" i="19"/>
  <c r="R20" i="4" a="1"/>
  <c r="R20" i="4" s="1"/>
  <c r="R22" i="18" s="1"/>
  <c r="R12" i="4" a="1"/>
  <c r="R12" i="4" s="1"/>
  <c r="R14" i="18" s="1"/>
  <c r="R19" i="4" a="1"/>
  <c r="R19" i="4" s="1"/>
  <c r="R21" i="18" s="1"/>
  <c r="R59" i="18" s="1"/>
  <c r="R11" i="4" a="1"/>
  <c r="R11" i="4" s="1"/>
  <c r="R13" i="18" s="1"/>
  <c r="R18" i="4" a="1"/>
  <c r="R18" i="4" s="1"/>
  <c r="R20" i="18" s="1"/>
  <c r="R17" i="4" a="1"/>
  <c r="R17" i="4" s="1"/>
  <c r="R19" i="18" s="1"/>
  <c r="R16" i="4" a="1"/>
  <c r="R16" i="4" s="1"/>
  <c r="R18" i="18" s="1"/>
  <c r="R10" i="4" a="1"/>
  <c r="R10" i="4" s="1"/>
  <c r="R12" i="18" s="1"/>
  <c r="R13" i="4" a="1"/>
  <c r="R13" i="4" s="1"/>
  <c r="R15" i="18" s="1"/>
  <c r="S8" i="4"/>
  <c r="R14" i="4" a="1"/>
  <c r="R14" i="4" s="1"/>
  <c r="R16" i="18" s="1"/>
  <c r="R9" i="4" a="1"/>
  <c r="R9" i="4" s="1"/>
  <c r="R15" i="4" a="1"/>
  <c r="R15" i="4" s="1"/>
  <c r="R17" i="18" s="1"/>
  <c r="Q53" i="19"/>
  <c r="P40" i="19"/>
  <c r="O20" i="19"/>
  <c r="Q36" i="19"/>
  <c r="P16" i="19"/>
  <c r="Q33" i="13"/>
  <c r="Q34" i="13" s="1"/>
  <c r="Q39" i="13" s="1"/>
  <c r="Q26" i="13"/>
  <c r="Q31" i="13" s="1"/>
  <c r="O62" i="18"/>
  <c r="D18" i="17"/>
  <c r="O46" i="11"/>
  <c r="Q30" i="19"/>
  <c r="P10" i="19"/>
  <c r="Q51" i="18"/>
  <c r="Q60" i="18"/>
  <c r="R13" i="10" a="1"/>
  <c r="R13" i="10" s="1"/>
  <c r="R34" i="18" s="1"/>
  <c r="R20" i="10" a="1"/>
  <c r="R20" i="10" s="1"/>
  <c r="R41" i="18" s="1"/>
  <c r="R11" i="10" a="1"/>
  <c r="R11" i="10" s="1"/>
  <c r="R32" i="18" s="1"/>
  <c r="R16" i="10" a="1"/>
  <c r="R16" i="10" s="1"/>
  <c r="R37" i="18" s="1"/>
  <c r="R17" i="10" a="1"/>
  <c r="R17" i="10" s="1"/>
  <c r="R38" i="18" s="1"/>
  <c r="R15" i="10" a="1"/>
  <c r="R15" i="10" s="1"/>
  <c r="R36" i="18" s="1"/>
  <c r="R18" i="10" a="1"/>
  <c r="R18" i="10" s="1"/>
  <c r="R39" i="18" s="1"/>
  <c r="R12" i="10" a="1"/>
  <c r="R12" i="10" s="1"/>
  <c r="R33" i="18" s="1"/>
  <c r="R10" i="10" a="1"/>
  <c r="R10" i="10" s="1"/>
  <c r="R31" i="18" s="1"/>
  <c r="R9" i="10" a="1"/>
  <c r="R9" i="10" s="1"/>
  <c r="R14" i="10" a="1"/>
  <c r="R14" i="10" s="1"/>
  <c r="R35" i="18" s="1"/>
  <c r="R19" i="10" a="1"/>
  <c r="R19" i="10" s="1"/>
  <c r="R40" i="18" s="1"/>
  <c r="S8" i="10"/>
  <c r="Q58" i="19"/>
  <c r="P14" i="11"/>
  <c r="P23" i="10"/>
  <c r="P44" i="11"/>
  <c r="P23" i="4"/>
  <c r="Q32" i="19"/>
  <c r="P12" i="19"/>
  <c r="Q31" i="19"/>
  <c r="P11" i="19"/>
  <c r="Q11" i="18"/>
  <c r="Q22" i="4"/>
  <c r="Q44" i="11" s="1"/>
  <c r="Q56" i="18"/>
  <c r="Q30" i="18"/>
  <c r="Q43" i="18" s="1"/>
  <c r="Q15" i="11" s="1"/>
  <c r="R47" i="11" s="1"/>
  <c r="Q22" i="10"/>
  <c r="Q14" i="11" s="1"/>
  <c r="P49" i="18"/>
  <c r="P9" i="19" s="1"/>
  <c r="P24" i="18"/>
  <c r="Q38" i="19"/>
  <c r="P18" i="19"/>
  <c r="Q52" i="19"/>
  <c r="P42" i="19" l="1"/>
  <c r="R52" i="19"/>
  <c r="R54" i="18"/>
  <c r="R51" i="18"/>
  <c r="Q23" i="10"/>
  <c r="R11" i="18"/>
  <c r="R22" i="4"/>
  <c r="R44" i="11" s="1"/>
  <c r="R50" i="19"/>
  <c r="R34" i="19"/>
  <c r="Q14" i="19"/>
  <c r="R36" i="19"/>
  <c r="Q16" i="19"/>
  <c r="R53" i="18"/>
  <c r="R60" i="18"/>
  <c r="O22" i="19"/>
  <c r="D17" i="17"/>
  <c r="S20" i="4" a="1"/>
  <c r="S20" i="4" s="1"/>
  <c r="S22" i="18" s="1"/>
  <c r="S19" i="4" a="1"/>
  <c r="S19" i="4" s="1"/>
  <c r="S21" i="18" s="1"/>
  <c r="S18" i="4" a="1"/>
  <c r="S18" i="4" s="1"/>
  <c r="S20" i="18" s="1"/>
  <c r="S17" i="4" a="1"/>
  <c r="S17" i="4" s="1"/>
  <c r="S19" i="18" s="1"/>
  <c r="S15" i="4" a="1"/>
  <c r="S15" i="4" s="1"/>
  <c r="S17" i="18" s="1"/>
  <c r="S55" i="18" s="1"/>
  <c r="S14" i="4" a="1"/>
  <c r="S14" i="4" s="1"/>
  <c r="S16" i="18" s="1"/>
  <c r="S13" i="4" a="1"/>
  <c r="S13" i="4" s="1"/>
  <c r="S15" i="18" s="1"/>
  <c r="S16" i="4" a="1"/>
  <c r="S16" i="4" s="1"/>
  <c r="S18" i="18" s="1"/>
  <c r="S11" i="4" a="1"/>
  <c r="S11" i="4" s="1"/>
  <c r="S13" i="18" s="1"/>
  <c r="T8" i="4"/>
  <c r="S12" i="4" a="1"/>
  <c r="S12" i="4" s="1"/>
  <c r="S14" i="18" s="1"/>
  <c r="S10" i="4" a="1"/>
  <c r="S10" i="4" s="1"/>
  <c r="S12" i="18" s="1"/>
  <c r="S9" i="4" a="1"/>
  <c r="S9" i="4" s="1"/>
  <c r="S20" i="10" a="1"/>
  <c r="S20" i="10" s="1"/>
  <c r="S41" i="18" s="1"/>
  <c r="S19" i="10" a="1"/>
  <c r="S19" i="10" s="1"/>
  <c r="S40" i="18" s="1"/>
  <c r="S17" i="10" a="1"/>
  <c r="S17" i="10" s="1"/>
  <c r="S38" i="18" s="1"/>
  <c r="S9" i="10" a="1"/>
  <c r="S9" i="10" s="1"/>
  <c r="S14" i="10" a="1"/>
  <c r="S14" i="10" s="1"/>
  <c r="S35" i="18" s="1"/>
  <c r="S18" i="10" a="1"/>
  <c r="S18" i="10" s="1"/>
  <c r="S39" i="18" s="1"/>
  <c r="S13" i="10" a="1"/>
  <c r="S13" i="10" s="1"/>
  <c r="S34" i="18" s="1"/>
  <c r="S16" i="10" a="1"/>
  <c r="S16" i="10" s="1"/>
  <c r="S37" i="18" s="1"/>
  <c r="S15" i="10" a="1"/>
  <c r="S15" i="10" s="1"/>
  <c r="S36" i="18" s="1"/>
  <c r="T8" i="10"/>
  <c r="S11" i="10" a="1"/>
  <c r="S11" i="10" s="1"/>
  <c r="S32" i="18" s="1"/>
  <c r="S10" i="10" a="1"/>
  <c r="S10" i="10" s="1"/>
  <c r="S31" i="18" s="1"/>
  <c r="S12" i="10" a="1"/>
  <c r="S12" i="10" s="1"/>
  <c r="S33" i="18" s="1"/>
  <c r="R30" i="19"/>
  <c r="Q10" i="19"/>
  <c r="R50" i="18"/>
  <c r="R59" i="19"/>
  <c r="Q35" i="19"/>
  <c r="P15" i="19"/>
  <c r="R39" i="19"/>
  <c r="Q19" i="19"/>
  <c r="R38" i="19"/>
  <c r="Q18" i="19"/>
  <c r="Q49" i="18"/>
  <c r="Q9" i="19" s="1"/>
  <c r="Q24" i="18"/>
  <c r="R51" i="19"/>
  <c r="P62" i="18"/>
  <c r="P22" i="19" s="1"/>
  <c r="P46" i="11"/>
  <c r="Q16" i="11" s="1"/>
  <c r="Q39" i="11" s="1"/>
  <c r="R31" i="19"/>
  <c r="Q11" i="19"/>
  <c r="P16" i="11"/>
  <c r="P39" i="11" s="1"/>
  <c r="O66" i="11"/>
  <c r="Q40" i="19"/>
  <c r="P20" i="19"/>
  <c r="R56" i="18"/>
  <c r="R55" i="19"/>
  <c r="H68" i="11"/>
  <c r="R33" i="19"/>
  <c r="Q13" i="19"/>
  <c r="R48" i="19"/>
  <c r="Q61" i="19"/>
  <c r="R52" i="18"/>
  <c r="R32" i="19"/>
  <c r="Q12" i="19"/>
  <c r="R53" i="19"/>
  <c r="R57" i="18"/>
  <c r="R57" i="19"/>
  <c r="R49" i="19"/>
  <c r="R29" i="19"/>
  <c r="R58" i="19"/>
  <c r="Q23" i="4"/>
  <c r="R23" i="4" s="1"/>
  <c r="R30" i="18"/>
  <c r="R43" i="18" s="1"/>
  <c r="R15" i="11" s="1"/>
  <c r="S47" i="11" s="1"/>
  <c r="R22" i="10"/>
  <c r="R14" i="11" s="1"/>
  <c r="R55" i="18"/>
  <c r="R58" i="18"/>
  <c r="R54" i="19"/>
  <c r="Q37" i="19"/>
  <c r="P17" i="19"/>
  <c r="R56" i="19"/>
  <c r="S53" i="18" l="1"/>
  <c r="S53" i="19"/>
  <c r="S57" i="19"/>
  <c r="S58" i="19"/>
  <c r="S50" i="18"/>
  <c r="R23" i="10"/>
  <c r="S56" i="19"/>
  <c r="S51" i="19"/>
  <c r="S49" i="19"/>
  <c r="S59" i="19"/>
  <c r="S56" i="18"/>
  <c r="Q62" i="18"/>
  <c r="Q46" i="11"/>
  <c r="S54" i="18"/>
  <c r="S50" i="19"/>
  <c r="D10" i="16"/>
  <c r="D23" i="19"/>
  <c r="S11" i="18"/>
  <c r="S22" i="4"/>
  <c r="S44" i="11" s="1"/>
  <c r="S57" i="18"/>
  <c r="R49" i="18"/>
  <c r="R9" i="19" s="1"/>
  <c r="R24" i="18"/>
  <c r="S33" i="19"/>
  <c r="R13" i="19"/>
  <c r="S38" i="19"/>
  <c r="R18" i="19"/>
  <c r="S30" i="19"/>
  <c r="R10" i="19"/>
  <c r="S52" i="18"/>
  <c r="S58" i="18"/>
  <c r="P66" i="11"/>
  <c r="R40" i="19"/>
  <c r="Q20" i="19"/>
  <c r="R35" i="19"/>
  <c r="R42" i="19" s="1"/>
  <c r="Q15" i="19"/>
  <c r="Q42" i="19"/>
  <c r="T19" i="4" a="1"/>
  <c r="T19" i="4" s="1"/>
  <c r="T21" i="18" s="1"/>
  <c r="T16" i="4" a="1"/>
  <c r="T16" i="4" s="1"/>
  <c r="T18" i="18" s="1"/>
  <c r="T15" i="4" a="1"/>
  <c r="T15" i="4" s="1"/>
  <c r="T17" i="18" s="1"/>
  <c r="T13" i="4" a="1"/>
  <c r="T13" i="4" s="1"/>
  <c r="T15" i="18" s="1"/>
  <c r="T20" i="4" a="1"/>
  <c r="T20" i="4" s="1"/>
  <c r="T22" i="18" s="1"/>
  <c r="T12" i="4" a="1"/>
  <c r="T12" i="4" s="1"/>
  <c r="T14" i="18" s="1"/>
  <c r="T11" i="4" a="1"/>
  <c r="T11" i="4" s="1"/>
  <c r="T13" i="18" s="1"/>
  <c r="T10" i="4" a="1"/>
  <c r="T10" i="4" s="1"/>
  <c r="T12" i="18" s="1"/>
  <c r="U8" i="4"/>
  <c r="T14" i="4" a="1"/>
  <c r="T14" i="4" s="1"/>
  <c r="T16" i="18" s="1"/>
  <c r="T54" i="18" s="1"/>
  <c r="T18" i="4" a="1"/>
  <c r="T18" i="4" s="1"/>
  <c r="T20" i="18" s="1"/>
  <c r="T17" i="4" a="1"/>
  <c r="T17" i="4" s="1"/>
  <c r="T19" i="18" s="1"/>
  <c r="T9" i="4" a="1"/>
  <c r="T9" i="4" s="1"/>
  <c r="S59" i="18"/>
  <c r="S36" i="19"/>
  <c r="R16" i="19"/>
  <c r="S52" i="19"/>
  <c r="R61" i="19"/>
  <c r="S48" i="19"/>
  <c r="T20" i="10" a="1"/>
  <c r="T20" i="10" s="1"/>
  <c r="T41" i="18" s="1"/>
  <c r="T19" i="10" a="1"/>
  <c r="T19" i="10" s="1"/>
  <c r="T40" i="18" s="1"/>
  <c r="T17" i="10" a="1"/>
  <c r="T17" i="10" s="1"/>
  <c r="T38" i="18" s="1"/>
  <c r="T15" i="10" a="1"/>
  <c r="T15" i="10" s="1"/>
  <c r="T36" i="18" s="1"/>
  <c r="T16" i="10" a="1"/>
  <c r="T16" i="10" s="1"/>
  <c r="T37" i="18" s="1"/>
  <c r="T14" i="10" a="1"/>
  <c r="T14" i="10" s="1"/>
  <c r="T35" i="18" s="1"/>
  <c r="T18" i="10" a="1"/>
  <c r="T18" i="10" s="1"/>
  <c r="T39" i="18" s="1"/>
  <c r="T11" i="10" a="1"/>
  <c r="T11" i="10" s="1"/>
  <c r="T32" i="18" s="1"/>
  <c r="U8" i="10"/>
  <c r="T13" i="10" a="1"/>
  <c r="T13" i="10" s="1"/>
  <c r="T34" i="18" s="1"/>
  <c r="T12" i="10" a="1"/>
  <c r="T12" i="10" s="1"/>
  <c r="T33" i="18" s="1"/>
  <c r="T10" i="10" a="1"/>
  <c r="T10" i="10" s="1"/>
  <c r="T31" i="18" s="1"/>
  <c r="T9" i="10" a="1"/>
  <c r="T9" i="10" s="1"/>
  <c r="S34" i="19"/>
  <c r="R14" i="19"/>
  <c r="R37" i="19"/>
  <c r="Q17" i="19"/>
  <c r="J53" i="13"/>
  <c r="J57" i="13" s="1"/>
  <c r="I10" i="11"/>
  <c r="S54" i="19"/>
  <c r="S32" i="19"/>
  <c r="R12" i="19"/>
  <c r="S55" i="19"/>
  <c r="S31" i="19"/>
  <c r="R11" i="19"/>
  <c r="S29" i="19"/>
  <c r="S39" i="19"/>
  <c r="R19" i="19"/>
  <c r="S30" i="18"/>
  <c r="S43" i="18" s="1"/>
  <c r="S15" i="11" s="1"/>
  <c r="T47" i="11" s="1"/>
  <c r="S22" i="10"/>
  <c r="S14" i="11" s="1"/>
  <c r="S51" i="18"/>
  <c r="S60" i="18"/>
  <c r="T50" i="18" l="1"/>
  <c r="T54" i="19"/>
  <c r="T52" i="18"/>
  <c r="T56" i="18"/>
  <c r="T52" i="19"/>
  <c r="T59" i="18"/>
  <c r="Q22" i="19"/>
  <c r="T59" i="19"/>
  <c r="S12" i="19"/>
  <c r="T32" i="19"/>
  <c r="U17" i="4" a="1"/>
  <c r="U17" i="4" s="1"/>
  <c r="U19" i="18" s="1"/>
  <c r="U14" i="4" a="1"/>
  <c r="U14" i="4" s="1"/>
  <c r="U16" i="18" s="1"/>
  <c r="U13" i="4" a="1"/>
  <c r="U13" i="4" s="1"/>
  <c r="U15" i="18" s="1"/>
  <c r="U20" i="4" a="1"/>
  <c r="U20" i="4" s="1"/>
  <c r="U22" i="18" s="1"/>
  <c r="U19" i="4" a="1"/>
  <c r="U19" i="4" s="1"/>
  <c r="U21" i="18" s="1"/>
  <c r="U11" i="4" a="1"/>
  <c r="U11" i="4" s="1"/>
  <c r="U13" i="18" s="1"/>
  <c r="U18" i="4" a="1"/>
  <c r="U18" i="4" s="1"/>
  <c r="U20" i="18" s="1"/>
  <c r="U16" i="4" a="1"/>
  <c r="U16" i="4" s="1"/>
  <c r="U18" i="18" s="1"/>
  <c r="V8" i="4"/>
  <c r="U12" i="4" a="1"/>
  <c r="U12" i="4" s="1"/>
  <c r="U14" i="18" s="1"/>
  <c r="U10" i="4" a="1"/>
  <c r="U10" i="4" s="1"/>
  <c r="U12" i="18" s="1"/>
  <c r="U9" i="4" a="1"/>
  <c r="U9" i="4" s="1"/>
  <c r="U15" i="4" a="1"/>
  <c r="U15" i="4" s="1"/>
  <c r="U17" i="18" s="1"/>
  <c r="S49" i="18"/>
  <c r="S9" i="19" s="1"/>
  <c r="S24" i="18"/>
  <c r="T30" i="18"/>
  <c r="T43" i="18" s="1"/>
  <c r="T15" i="11" s="1"/>
  <c r="U47" i="11" s="1"/>
  <c r="T22" i="10"/>
  <c r="T14" i="11" s="1"/>
  <c r="S23" i="4"/>
  <c r="T29" i="19"/>
  <c r="I68" i="11"/>
  <c r="T36" i="19"/>
  <c r="S16" i="19"/>
  <c r="T51" i="18"/>
  <c r="T56" i="19"/>
  <c r="T57" i="19"/>
  <c r="S35" i="19"/>
  <c r="S42" i="19" s="1"/>
  <c r="R15" i="19"/>
  <c r="T30" i="19"/>
  <c r="S10" i="19"/>
  <c r="R62" i="18"/>
  <c r="R22" i="19" s="1"/>
  <c r="R46" i="11"/>
  <c r="T51" i="19"/>
  <c r="T39" i="19"/>
  <c r="S19" i="19"/>
  <c r="T34" i="19"/>
  <c r="S14" i="19"/>
  <c r="T11" i="18"/>
  <c r="T22" i="4"/>
  <c r="T44" i="11" s="1"/>
  <c r="T60" i="18"/>
  <c r="R16" i="11"/>
  <c r="R39" i="11" s="1"/>
  <c r="Q66" i="11"/>
  <c r="T31" i="19"/>
  <c r="S11" i="19"/>
  <c r="R17" i="19"/>
  <c r="S37" i="19"/>
  <c r="U20" i="10" a="1"/>
  <c r="U20" i="10" s="1"/>
  <c r="U41" i="18" s="1"/>
  <c r="U19" i="10" a="1"/>
  <c r="U19" i="10" s="1"/>
  <c r="U40" i="18" s="1"/>
  <c r="U17" i="10" a="1"/>
  <c r="U17" i="10" s="1"/>
  <c r="U38" i="18" s="1"/>
  <c r="U15" i="10" a="1"/>
  <c r="U15" i="10" s="1"/>
  <c r="U36" i="18" s="1"/>
  <c r="U13" i="10" a="1"/>
  <c r="U13" i="10" s="1"/>
  <c r="U34" i="18" s="1"/>
  <c r="U18" i="10" a="1"/>
  <c r="U18" i="10" s="1"/>
  <c r="U39" i="18" s="1"/>
  <c r="U16" i="10" a="1"/>
  <c r="U16" i="10" s="1"/>
  <c r="U37" i="18" s="1"/>
  <c r="U14" i="10" a="1"/>
  <c r="U14" i="10" s="1"/>
  <c r="U35" i="18" s="1"/>
  <c r="U11" i="10" a="1"/>
  <c r="U11" i="10" s="1"/>
  <c r="U32" i="18" s="1"/>
  <c r="V8" i="10"/>
  <c r="U12" i="10" a="1"/>
  <c r="U12" i="10" s="1"/>
  <c r="U33" i="18" s="1"/>
  <c r="U10" i="10" a="1"/>
  <c r="U10" i="10" s="1"/>
  <c r="U31" i="18" s="1"/>
  <c r="U9" i="10" a="1"/>
  <c r="U9" i="10" s="1"/>
  <c r="T57" i="18"/>
  <c r="T53" i="18"/>
  <c r="S40" i="19"/>
  <c r="R20" i="19"/>
  <c r="T38" i="19"/>
  <c r="S18" i="19"/>
  <c r="T50" i="19"/>
  <c r="S23" i="10"/>
  <c r="T23" i="10" s="1"/>
  <c r="T33" i="19"/>
  <c r="S13" i="19"/>
  <c r="T55" i="19"/>
  <c r="T58" i="19"/>
  <c r="S61" i="19"/>
  <c r="T48" i="19"/>
  <c r="T58" i="18"/>
  <c r="T55" i="18"/>
  <c r="T49" i="19"/>
  <c r="T53" i="19"/>
  <c r="U53" i="19" l="1"/>
  <c r="U58" i="19"/>
  <c r="U55" i="19"/>
  <c r="U50" i="19"/>
  <c r="U60" i="18"/>
  <c r="U57" i="18"/>
  <c r="U51" i="19"/>
  <c r="U54" i="19"/>
  <c r="U49" i="19"/>
  <c r="U52" i="19"/>
  <c r="U33" i="19"/>
  <c r="T13" i="19"/>
  <c r="T49" i="18"/>
  <c r="T9" i="19" s="1"/>
  <c r="T24" i="18"/>
  <c r="S16" i="11"/>
  <c r="S39" i="11" s="1"/>
  <c r="U56" i="19"/>
  <c r="U50" i="18"/>
  <c r="U53" i="18"/>
  <c r="U30" i="18"/>
  <c r="U43" i="18" s="1"/>
  <c r="U15" i="11" s="1"/>
  <c r="V47" i="11" s="1"/>
  <c r="U22" i="10"/>
  <c r="U14" i="11" s="1"/>
  <c r="U31" i="19"/>
  <c r="T11" i="19"/>
  <c r="T23" i="4"/>
  <c r="U52" i="18"/>
  <c r="U54" i="18"/>
  <c r="V20" i="4" a="1"/>
  <c r="V20" i="4" s="1"/>
  <c r="V22" i="18" s="1"/>
  <c r="V12" i="4" a="1"/>
  <c r="V12" i="4" s="1"/>
  <c r="V14" i="18" s="1"/>
  <c r="V19" i="4" a="1"/>
  <c r="V19" i="4" s="1"/>
  <c r="V21" i="18" s="1"/>
  <c r="V11" i="4" a="1"/>
  <c r="V11" i="4" s="1"/>
  <c r="V13" i="18" s="1"/>
  <c r="V18" i="4" a="1"/>
  <c r="V18" i="4" s="1"/>
  <c r="V20" i="18" s="1"/>
  <c r="V17" i="4" a="1"/>
  <c r="V17" i="4" s="1"/>
  <c r="V19" i="18" s="1"/>
  <c r="V16" i="4" a="1"/>
  <c r="V16" i="4" s="1"/>
  <c r="V18" i="18" s="1"/>
  <c r="V14" i="4" a="1"/>
  <c r="V14" i="4" s="1"/>
  <c r="V16" i="18" s="1"/>
  <c r="V9" i="4" a="1"/>
  <c r="V9" i="4" s="1"/>
  <c r="V15" i="4" a="1"/>
  <c r="V15" i="4" s="1"/>
  <c r="V17" i="18" s="1"/>
  <c r="V55" i="18" s="1"/>
  <c r="V10" i="4" a="1"/>
  <c r="V10" i="4" s="1"/>
  <c r="V12" i="18" s="1"/>
  <c r="V50" i="18" s="1"/>
  <c r="V13" i="4" a="1"/>
  <c r="V13" i="4" s="1"/>
  <c r="V15" i="18" s="1"/>
  <c r="W8" i="4"/>
  <c r="T14" i="19"/>
  <c r="U34" i="19"/>
  <c r="U30" i="19"/>
  <c r="T10" i="19"/>
  <c r="U36" i="19"/>
  <c r="T16" i="19"/>
  <c r="U56" i="18"/>
  <c r="U32" i="19"/>
  <c r="T12" i="19"/>
  <c r="U29" i="19"/>
  <c r="V13" i="10" a="1"/>
  <c r="V13" i="10" s="1"/>
  <c r="V34" i="18" s="1"/>
  <c r="V11" i="10" a="1"/>
  <c r="V11" i="10" s="1"/>
  <c r="V32" i="18" s="1"/>
  <c r="V20" i="10" a="1"/>
  <c r="V20" i="10" s="1"/>
  <c r="V41" i="18" s="1"/>
  <c r="V16" i="10" a="1"/>
  <c r="V16" i="10" s="1"/>
  <c r="V37" i="18" s="1"/>
  <c r="V18" i="10" a="1"/>
  <c r="V18" i="10" s="1"/>
  <c r="V39" i="18" s="1"/>
  <c r="V19" i="10" a="1"/>
  <c r="V19" i="10" s="1"/>
  <c r="V40" i="18" s="1"/>
  <c r="V12" i="10" a="1"/>
  <c r="V12" i="10" s="1"/>
  <c r="V33" i="18" s="1"/>
  <c r="V17" i="10" a="1"/>
  <c r="V17" i="10" s="1"/>
  <c r="V38" i="18" s="1"/>
  <c r="V14" i="10" a="1"/>
  <c r="V14" i="10" s="1"/>
  <c r="V35" i="18" s="1"/>
  <c r="V15" i="10" a="1"/>
  <c r="V15" i="10" s="1"/>
  <c r="V36" i="18" s="1"/>
  <c r="V9" i="10" a="1"/>
  <c r="V9" i="10" s="1"/>
  <c r="V10" i="10" a="1"/>
  <c r="V10" i="10" s="1"/>
  <c r="V31" i="18" s="1"/>
  <c r="W8" i="10"/>
  <c r="S62" i="18"/>
  <c r="S22" i="19" s="1"/>
  <c r="S46" i="11"/>
  <c r="U58" i="18"/>
  <c r="U38" i="19"/>
  <c r="T18" i="19"/>
  <c r="U39" i="19"/>
  <c r="T19" i="19"/>
  <c r="T35" i="19"/>
  <c r="S15" i="19"/>
  <c r="K53" i="13"/>
  <c r="K57" i="13" s="1"/>
  <c r="J10" i="11"/>
  <c r="J68" i="11" s="1"/>
  <c r="U51" i="18"/>
  <c r="U11" i="18"/>
  <c r="U22" i="4"/>
  <c r="U44" i="11" s="1"/>
  <c r="T61" i="19"/>
  <c r="U48" i="19"/>
  <c r="T40" i="19"/>
  <c r="S20" i="19"/>
  <c r="S17" i="19"/>
  <c r="T37" i="19"/>
  <c r="U59" i="19"/>
  <c r="V59" i="19" s="1"/>
  <c r="U57" i="19"/>
  <c r="U55" i="18"/>
  <c r="U59" i="18"/>
  <c r="V52" i="18" l="1"/>
  <c r="V55" i="19"/>
  <c r="V53" i="19"/>
  <c r="V50" i="19"/>
  <c r="V56" i="19"/>
  <c r="V57" i="19"/>
  <c r="U35" i="19"/>
  <c r="T15" i="19"/>
  <c r="U37" i="19"/>
  <c r="T17" i="19"/>
  <c r="T42" i="19"/>
  <c r="V11" i="18"/>
  <c r="V22" i="4"/>
  <c r="V44" i="11" s="1"/>
  <c r="V60" i="18"/>
  <c r="V30" i="19"/>
  <c r="U10" i="19"/>
  <c r="V54" i="18"/>
  <c r="V51" i="19"/>
  <c r="T62" i="18"/>
  <c r="T46" i="11"/>
  <c r="V59" i="18"/>
  <c r="V36" i="19"/>
  <c r="U16" i="19"/>
  <c r="V30" i="18"/>
  <c r="V43" i="18" s="1"/>
  <c r="V15" i="11" s="1"/>
  <c r="W47" i="11" s="1"/>
  <c r="V22" i="10"/>
  <c r="V14" i="11" s="1"/>
  <c r="U40" i="19"/>
  <c r="T20" i="19"/>
  <c r="V38" i="19"/>
  <c r="U18" i="19"/>
  <c r="V49" i="19"/>
  <c r="V34" i="19"/>
  <c r="U14" i="19"/>
  <c r="V56" i="18"/>
  <c r="U23" i="10"/>
  <c r="V23" i="10" s="1"/>
  <c r="V39" i="19"/>
  <c r="U19" i="19"/>
  <c r="U49" i="18"/>
  <c r="U9" i="19" s="1"/>
  <c r="U24" i="18"/>
  <c r="V54" i="19"/>
  <c r="L53" i="13"/>
  <c r="L57" i="13" s="1"/>
  <c r="K10" i="11"/>
  <c r="K68" i="11" s="1"/>
  <c r="V58" i="19"/>
  <c r="V57" i="18"/>
  <c r="U61" i="19"/>
  <c r="V48" i="19"/>
  <c r="V32" i="19"/>
  <c r="U12" i="19"/>
  <c r="W20" i="4" a="1"/>
  <c r="W20" i="4" s="1"/>
  <c r="W22" i="18" s="1"/>
  <c r="W19" i="4" a="1"/>
  <c r="W19" i="4" s="1"/>
  <c r="W21" i="18" s="1"/>
  <c r="W18" i="4" a="1"/>
  <c r="W18" i="4" s="1"/>
  <c r="W20" i="18" s="1"/>
  <c r="W17" i="4" a="1"/>
  <c r="W17" i="4" s="1"/>
  <c r="W19" i="18" s="1"/>
  <c r="W15" i="4" a="1"/>
  <c r="W15" i="4" s="1"/>
  <c r="W17" i="18" s="1"/>
  <c r="W14" i="4" a="1"/>
  <c r="W14" i="4" s="1"/>
  <c r="W16" i="18" s="1"/>
  <c r="W12" i="4" a="1"/>
  <c r="W12" i="4" s="1"/>
  <c r="W14" i="18" s="1"/>
  <c r="W13" i="4" a="1"/>
  <c r="W13" i="4" s="1"/>
  <c r="W15" i="18" s="1"/>
  <c r="W53" i="18" s="1"/>
  <c r="W10" i="4" a="1"/>
  <c r="W10" i="4" s="1"/>
  <c r="W12" i="18" s="1"/>
  <c r="W16" i="4" a="1"/>
  <c r="W16" i="4" s="1"/>
  <c r="W18" i="18" s="1"/>
  <c r="W11" i="4" a="1"/>
  <c r="W11" i="4" s="1"/>
  <c r="W13" i="18" s="1"/>
  <c r="W9" i="4" a="1"/>
  <c r="W9" i="4" s="1"/>
  <c r="X8" i="4"/>
  <c r="V58" i="18"/>
  <c r="U23" i="4"/>
  <c r="V33" i="19"/>
  <c r="U13" i="19"/>
  <c r="W20" i="10" a="1"/>
  <c r="W20" i="10" s="1"/>
  <c r="W41" i="18" s="1"/>
  <c r="W19" i="10" a="1"/>
  <c r="W19" i="10" s="1"/>
  <c r="W40" i="18" s="1"/>
  <c r="W17" i="10" a="1"/>
  <c r="W17" i="10" s="1"/>
  <c r="W38" i="18" s="1"/>
  <c r="W9" i="10" a="1"/>
  <c r="W9" i="10" s="1"/>
  <c r="X8" i="10"/>
  <c r="W14" i="10" a="1"/>
  <c r="W14" i="10" s="1"/>
  <c r="W35" i="18" s="1"/>
  <c r="W16" i="10" a="1"/>
  <c r="W16" i="10" s="1"/>
  <c r="W37" i="18" s="1"/>
  <c r="W10" i="10" a="1"/>
  <c r="W10" i="10" s="1"/>
  <c r="W31" i="18" s="1"/>
  <c r="W18" i="10" a="1"/>
  <c r="W18" i="10" s="1"/>
  <c r="W39" i="18" s="1"/>
  <c r="W15" i="10" a="1"/>
  <c r="W15" i="10" s="1"/>
  <c r="W36" i="18" s="1"/>
  <c r="W12" i="10" a="1"/>
  <c r="W12" i="10" s="1"/>
  <c r="W33" i="18" s="1"/>
  <c r="W13" i="10" a="1"/>
  <c r="W13" i="10" s="1"/>
  <c r="W34" i="18" s="1"/>
  <c r="W11" i="10" a="1"/>
  <c r="W11" i="10" s="1"/>
  <c r="W32" i="18" s="1"/>
  <c r="V29" i="19"/>
  <c r="V31" i="19"/>
  <c r="U11" i="19"/>
  <c r="T16" i="11"/>
  <c r="T39" i="11" s="1"/>
  <c r="S66" i="11"/>
  <c r="V53" i="18"/>
  <c r="V51" i="18"/>
  <c r="V52" i="19"/>
  <c r="W56" i="18" l="1"/>
  <c r="V23" i="4"/>
  <c r="W51" i="19"/>
  <c r="W50" i="18"/>
  <c r="W59" i="18"/>
  <c r="W52" i="18"/>
  <c r="T22" i="19"/>
  <c r="W57" i="19"/>
  <c r="W54" i="19"/>
  <c r="W52" i="19"/>
  <c r="W50" i="19"/>
  <c r="W58" i="19"/>
  <c r="V40" i="19"/>
  <c r="U20" i="19"/>
  <c r="W60" i="18"/>
  <c r="M53" i="13"/>
  <c r="M57" i="13" s="1"/>
  <c r="L10" i="11"/>
  <c r="L68" i="11" s="1"/>
  <c r="V49" i="18"/>
  <c r="V9" i="19" s="1"/>
  <c r="V24" i="18"/>
  <c r="W29" i="19"/>
  <c r="V13" i="19"/>
  <c r="W33" i="19"/>
  <c r="W30" i="19"/>
  <c r="V10" i="19"/>
  <c r="V37" i="19"/>
  <c r="U17" i="19"/>
  <c r="X17" i="10" a="1"/>
  <c r="X17" i="10" s="1"/>
  <c r="X38" i="18" s="1"/>
  <c r="X15" i="10" a="1"/>
  <c r="X15" i="10" s="1"/>
  <c r="X36" i="18" s="1"/>
  <c r="X16" i="10" a="1"/>
  <c r="X16" i="10" s="1"/>
  <c r="X37" i="18" s="1"/>
  <c r="X12" i="10" a="1"/>
  <c r="X12" i="10" s="1"/>
  <c r="X33" i="18" s="1"/>
  <c r="X13" i="10" a="1"/>
  <c r="X13" i="10" s="1"/>
  <c r="X34" i="18" s="1"/>
  <c r="X14" i="10" a="1"/>
  <c r="X14" i="10" s="1"/>
  <c r="X35" i="18" s="1"/>
  <c r="X20" i="10" a="1"/>
  <c r="X20" i="10" s="1"/>
  <c r="X41" i="18" s="1"/>
  <c r="X18" i="10" a="1"/>
  <c r="X18" i="10" s="1"/>
  <c r="X39" i="18" s="1"/>
  <c r="X9" i="10" a="1"/>
  <c r="X9" i="10" s="1"/>
  <c r="Y8" i="10"/>
  <c r="X19" i="10" a="1"/>
  <c r="X19" i="10" s="1"/>
  <c r="X40" i="18" s="1"/>
  <c r="X11" i="10" a="1"/>
  <c r="X11" i="10" s="1"/>
  <c r="X32" i="18" s="1"/>
  <c r="X10" i="10" a="1"/>
  <c r="X10" i="10" s="1"/>
  <c r="X31" i="18" s="1"/>
  <c r="W54" i="18"/>
  <c r="W53" i="19"/>
  <c r="U62" i="18"/>
  <c r="U46" i="11"/>
  <c r="W49" i="19"/>
  <c r="V16" i="19"/>
  <c r="W36" i="19"/>
  <c r="W56" i="19"/>
  <c r="W32" i="19"/>
  <c r="V12" i="19"/>
  <c r="W34" i="19"/>
  <c r="V14" i="19"/>
  <c r="W55" i="19"/>
  <c r="W30" i="18"/>
  <c r="W43" i="18" s="1"/>
  <c r="W15" i="11" s="1"/>
  <c r="X47" i="11" s="1"/>
  <c r="W22" i="10"/>
  <c r="W14" i="11" s="1"/>
  <c r="X19" i="4" a="1"/>
  <c r="X19" i="4" s="1"/>
  <c r="X21" i="18" s="1"/>
  <c r="X16" i="4" a="1"/>
  <c r="X16" i="4" s="1"/>
  <c r="X18" i="18" s="1"/>
  <c r="X15" i="4" a="1"/>
  <c r="X15" i="4" s="1"/>
  <c r="X17" i="18" s="1"/>
  <c r="X55" i="18" s="1"/>
  <c r="X13" i="4" a="1"/>
  <c r="X13" i="4" s="1"/>
  <c r="X15" i="18" s="1"/>
  <c r="X53" i="18" s="1"/>
  <c r="X20" i="4" a="1"/>
  <c r="X20" i="4" s="1"/>
  <c r="X22" i="18" s="1"/>
  <c r="X12" i="4" a="1"/>
  <c r="X12" i="4" s="1"/>
  <c r="X14" i="18" s="1"/>
  <c r="X52" i="18" s="1"/>
  <c r="X18" i="4" a="1"/>
  <c r="X18" i="4" s="1"/>
  <c r="X20" i="18" s="1"/>
  <c r="X17" i="4" a="1"/>
  <c r="X17" i="4" s="1"/>
  <c r="X19" i="18" s="1"/>
  <c r="X10" i="4" a="1"/>
  <c r="X10" i="4" s="1"/>
  <c r="X12" i="18" s="1"/>
  <c r="X50" i="18" s="1"/>
  <c r="X11" i="4" a="1"/>
  <c r="X11" i="4" s="1"/>
  <c r="X13" i="18" s="1"/>
  <c r="X9" i="4" a="1"/>
  <c r="X9" i="4" s="1"/>
  <c r="Y8" i="4"/>
  <c r="X14" i="4" a="1"/>
  <c r="X14" i="4" s="1"/>
  <c r="X16" i="18" s="1"/>
  <c r="X54" i="18" s="1"/>
  <c r="W55" i="18"/>
  <c r="V61" i="19"/>
  <c r="W48" i="19"/>
  <c r="W11" i="18"/>
  <c r="W22" i="4"/>
  <c r="W44" i="11" s="1"/>
  <c r="W57" i="18"/>
  <c r="V18" i="19"/>
  <c r="W38" i="19"/>
  <c r="U16" i="11"/>
  <c r="U39" i="11" s="1"/>
  <c r="T66" i="11"/>
  <c r="V35" i="19"/>
  <c r="U15" i="19"/>
  <c r="W31" i="19"/>
  <c r="V11" i="19"/>
  <c r="U42" i="19"/>
  <c r="W51" i="18"/>
  <c r="W58" i="18"/>
  <c r="W39" i="19"/>
  <c r="V19" i="19"/>
  <c r="W59" i="19"/>
  <c r="X59" i="19" l="1"/>
  <c r="X57" i="19"/>
  <c r="X50" i="19"/>
  <c r="X58" i="18"/>
  <c r="V42" i="19"/>
  <c r="X60" i="18"/>
  <c r="U22" i="19"/>
  <c r="W23" i="10"/>
  <c r="X54" i="19"/>
  <c r="X52" i="19"/>
  <c r="X55" i="19"/>
  <c r="X33" i="19"/>
  <c r="W13" i="19"/>
  <c r="X36" i="19"/>
  <c r="W16" i="19"/>
  <c r="X38" i="19"/>
  <c r="W18" i="19"/>
  <c r="Y17" i="4" a="1"/>
  <c r="Y17" i="4" s="1"/>
  <c r="Y19" i="18" s="1"/>
  <c r="Y14" i="4" a="1"/>
  <c r="Y14" i="4" s="1"/>
  <c r="Y16" i="18" s="1"/>
  <c r="Y13" i="4" a="1"/>
  <c r="Y13" i="4" s="1"/>
  <c r="Y15" i="18" s="1"/>
  <c r="Y20" i="4" a="1"/>
  <c r="Y20" i="4" s="1"/>
  <c r="Y22" i="18" s="1"/>
  <c r="Y19" i="4" a="1"/>
  <c r="Y19" i="4" s="1"/>
  <c r="Y21" i="18" s="1"/>
  <c r="Y11" i="4" a="1"/>
  <c r="Y11" i="4" s="1"/>
  <c r="Y13" i="18" s="1"/>
  <c r="Y18" i="4" a="1"/>
  <c r="Y18" i="4" s="1"/>
  <c r="Y20" i="18" s="1"/>
  <c r="Y10" i="4" a="1"/>
  <c r="Y10" i="4" s="1"/>
  <c r="Y12" i="18" s="1"/>
  <c r="Y9" i="4" a="1"/>
  <c r="Y9" i="4" s="1"/>
  <c r="Y16" i="4" a="1"/>
  <c r="Y16" i="4" s="1"/>
  <c r="Y18" i="18" s="1"/>
  <c r="Z8" i="4"/>
  <c r="Y15" i="4" a="1"/>
  <c r="Y15" i="4" s="1"/>
  <c r="Y17" i="18" s="1"/>
  <c r="Y12" i="4" a="1"/>
  <c r="Y12" i="4" s="1"/>
  <c r="Y14" i="18" s="1"/>
  <c r="X34" i="19"/>
  <c r="W14" i="19"/>
  <c r="X49" i="19"/>
  <c r="Y20" i="10" a="1"/>
  <c r="Y20" i="10" s="1"/>
  <c r="Y41" i="18" s="1"/>
  <c r="Y17" i="10" a="1"/>
  <c r="Y17" i="10" s="1"/>
  <c r="Y38" i="18" s="1"/>
  <c r="Y15" i="10" a="1"/>
  <c r="Y15" i="10" s="1"/>
  <c r="Y36" i="18" s="1"/>
  <c r="Y13" i="10" a="1"/>
  <c r="Y13" i="10" s="1"/>
  <c r="Y34" i="18" s="1"/>
  <c r="Y18" i="10" a="1"/>
  <c r="Y18" i="10" s="1"/>
  <c r="Y39" i="18" s="1"/>
  <c r="Y19" i="10" a="1"/>
  <c r="Y19" i="10" s="1"/>
  <c r="Y40" i="18" s="1"/>
  <c r="Y16" i="10" a="1"/>
  <c r="Y16" i="10" s="1"/>
  <c r="Y37" i="18" s="1"/>
  <c r="Y11" i="10" a="1"/>
  <c r="Y11" i="10" s="1"/>
  <c r="Y32" i="18" s="1"/>
  <c r="Y10" i="10" a="1"/>
  <c r="Y10" i="10" s="1"/>
  <c r="Y31" i="18" s="1"/>
  <c r="Y9" i="10" a="1"/>
  <c r="Y9" i="10" s="1"/>
  <c r="Y12" i="10" a="1"/>
  <c r="Y12" i="10" s="1"/>
  <c r="Y33" i="18" s="1"/>
  <c r="Z8" i="10"/>
  <c r="Y14" i="10" a="1"/>
  <c r="Y14" i="10" s="1"/>
  <c r="Y35" i="18" s="1"/>
  <c r="N53" i="13"/>
  <c r="N57" i="13" s="1"/>
  <c r="M10" i="11"/>
  <c r="M68" i="11" s="1"/>
  <c r="X39" i="19"/>
  <c r="W19" i="19"/>
  <c r="X31" i="19"/>
  <c r="W11" i="19"/>
  <c r="X51" i="18"/>
  <c r="X56" i="18"/>
  <c r="X32" i="19"/>
  <c r="W12" i="19"/>
  <c r="X30" i="18"/>
  <c r="X43" i="18" s="1"/>
  <c r="X15" i="11" s="1"/>
  <c r="Y47" i="11" s="1"/>
  <c r="X22" i="10"/>
  <c r="X14" i="11" s="1"/>
  <c r="X59" i="18"/>
  <c r="W23" i="4"/>
  <c r="X53" i="19"/>
  <c r="W37" i="19"/>
  <c r="V17" i="19"/>
  <c r="X29" i="19"/>
  <c r="V16" i="11"/>
  <c r="V39" i="11" s="1"/>
  <c r="W49" i="18"/>
  <c r="W9" i="19" s="1"/>
  <c r="W24" i="18"/>
  <c r="W35" i="19"/>
  <c r="V15" i="19"/>
  <c r="W61" i="19"/>
  <c r="X48" i="19"/>
  <c r="X57" i="18"/>
  <c r="X51" i="19"/>
  <c r="V62" i="18"/>
  <c r="V22" i="19" s="1"/>
  <c r="V46" i="11"/>
  <c r="W40" i="19"/>
  <c r="V20" i="19"/>
  <c r="X11" i="18"/>
  <c r="X22" i="4"/>
  <c r="X44" i="11" s="1"/>
  <c r="X56" i="19"/>
  <c r="X30" i="19"/>
  <c r="W10" i="19"/>
  <c r="X58" i="19"/>
  <c r="Y60" i="18" l="1"/>
  <c r="Y55" i="18"/>
  <c r="Y56" i="19"/>
  <c r="Y53" i="19"/>
  <c r="Y58" i="19"/>
  <c r="Y49" i="19"/>
  <c r="Y55" i="19"/>
  <c r="Y50" i="18"/>
  <c r="Y52" i="19"/>
  <c r="Y58" i="18"/>
  <c r="Y52" i="18"/>
  <c r="Y54" i="19"/>
  <c r="Y51" i="19"/>
  <c r="Y59" i="19"/>
  <c r="X37" i="19"/>
  <c r="W17" i="19"/>
  <c r="Y32" i="19"/>
  <c r="X12" i="19"/>
  <c r="X23" i="10"/>
  <c r="Y50" i="19"/>
  <c r="X23" i="4"/>
  <c r="Y34" i="19"/>
  <c r="X14" i="19"/>
  <c r="Y51" i="18"/>
  <c r="Y38" i="19"/>
  <c r="X18" i="19"/>
  <c r="Y59" i="18"/>
  <c r="Y36" i="19"/>
  <c r="X16" i="19"/>
  <c r="X49" i="18"/>
  <c r="X9" i="19" s="1"/>
  <c r="X24" i="18"/>
  <c r="O53" i="13"/>
  <c r="O57" i="13" s="1"/>
  <c r="N10" i="11"/>
  <c r="N68" i="11" s="1"/>
  <c r="Z20" i="10" a="1"/>
  <c r="Z20" i="10" s="1"/>
  <c r="Z41" i="18" s="1"/>
  <c r="Z13" i="10" a="1"/>
  <c r="Z13" i="10" s="1"/>
  <c r="Z34" i="18" s="1"/>
  <c r="Z11" i="10" a="1"/>
  <c r="Z11" i="10" s="1"/>
  <c r="Z32" i="18" s="1"/>
  <c r="Z19" i="10" a="1"/>
  <c r="Z19" i="10" s="1"/>
  <c r="Z40" i="18" s="1"/>
  <c r="Z16" i="10" a="1"/>
  <c r="Z16" i="10" s="1"/>
  <c r="Z37" i="18" s="1"/>
  <c r="Z17" i="10" a="1"/>
  <c r="Z17" i="10" s="1"/>
  <c r="Z38" i="18" s="1"/>
  <c r="Z15" i="10" a="1"/>
  <c r="Z15" i="10" s="1"/>
  <c r="Z36" i="18" s="1"/>
  <c r="Z18" i="10" a="1"/>
  <c r="Z18" i="10" s="1"/>
  <c r="Z39" i="18" s="1"/>
  <c r="Z10" i="10" a="1"/>
  <c r="Z10" i="10" s="1"/>
  <c r="Z31" i="18" s="1"/>
  <c r="Z9" i="10" a="1"/>
  <c r="Z9" i="10" s="1"/>
  <c r="Z14" i="10" a="1"/>
  <c r="Z14" i="10" s="1"/>
  <c r="Z35" i="18" s="1"/>
  <c r="Z12" i="10" a="1"/>
  <c r="Z12" i="10" s="1"/>
  <c r="Z33" i="18" s="1"/>
  <c r="AA8" i="10"/>
  <c r="X40" i="19"/>
  <c r="W20" i="19"/>
  <c r="Y29" i="19"/>
  <c r="Y31" i="19"/>
  <c r="X11" i="19"/>
  <c r="Z20" i="4" a="1"/>
  <c r="Z20" i="4" s="1"/>
  <c r="Z22" i="18" s="1"/>
  <c r="Z12" i="4" a="1"/>
  <c r="Z12" i="4" s="1"/>
  <c r="Z14" i="18" s="1"/>
  <c r="Z19" i="4" a="1"/>
  <c r="Z19" i="4" s="1"/>
  <c r="Z21" i="18" s="1"/>
  <c r="Z11" i="4" a="1"/>
  <c r="Z11" i="4" s="1"/>
  <c r="Z13" i="18" s="1"/>
  <c r="Z18" i="4" a="1"/>
  <c r="Z18" i="4" s="1"/>
  <c r="Z20" i="18" s="1"/>
  <c r="Z17" i="4" a="1"/>
  <c r="Z17" i="4" s="1"/>
  <c r="Z19" i="18" s="1"/>
  <c r="Z57" i="18" s="1"/>
  <c r="Z16" i="4" a="1"/>
  <c r="Z16" i="4" s="1"/>
  <c r="Z18" i="18" s="1"/>
  <c r="Z13" i="4" a="1"/>
  <c r="Z13" i="4" s="1"/>
  <c r="Z15" i="18" s="1"/>
  <c r="Z53" i="18" s="1"/>
  <c r="AA8" i="4"/>
  <c r="Z14" i="4" a="1"/>
  <c r="Z14" i="4" s="1"/>
  <c r="Z16" i="18" s="1"/>
  <c r="Z15" i="4" a="1"/>
  <c r="Z15" i="4" s="1"/>
  <c r="Z17" i="18" s="1"/>
  <c r="Z55" i="18" s="1"/>
  <c r="Z10" i="4" a="1"/>
  <c r="Z10" i="4" s="1"/>
  <c r="Z12" i="18" s="1"/>
  <c r="Z9" i="4" a="1"/>
  <c r="Z9" i="4" s="1"/>
  <c r="Y53" i="18"/>
  <c r="Y48" i="19"/>
  <c r="X61" i="19"/>
  <c r="Y30" i="19"/>
  <c r="X10" i="19"/>
  <c r="W16" i="11"/>
  <c r="W39" i="11" s="1"/>
  <c r="V66" i="11"/>
  <c r="X35" i="19"/>
  <c r="X42" i="19" s="1"/>
  <c r="W15" i="19"/>
  <c r="W42" i="19"/>
  <c r="Y30" i="18"/>
  <c r="Y43" i="18" s="1"/>
  <c r="Y15" i="11" s="1"/>
  <c r="Z47" i="11" s="1"/>
  <c r="Y22" i="10"/>
  <c r="Y14" i="11" s="1"/>
  <c r="Y56" i="18"/>
  <c r="Y54" i="18"/>
  <c r="Y33" i="19"/>
  <c r="X13" i="19"/>
  <c r="Y57" i="19"/>
  <c r="W62" i="18"/>
  <c r="W46" i="11"/>
  <c r="Y39" i="19"/>
  <c r="X19" i="19"/>
  <c r="Y11" i="18"/>
  <c r="Y22" i="4"/>
  <c r="Y44" i="11" s="1"/>
  <c r="Y57" i="18"/>
  <c r="Z51" i="18" l="1"/>
  <c r="Z52" i="18"/>
  <c r="Z60" i="18"/>
  <c r="Z50" i="18"/>
  <c r="Z54" i="18"/>
  <c r="Z56" i="19"/>
  <c r="Z55" i="19"/>
  <c r="Z59" i="18"/>
  <c r="Z52" i="19"/>
  <c r="Z57" i="19"/>
  <c r="Z58" i="19"/>
  <c r="Z49" i="19"/>
  <c r="P53" i="13"/>
  <c r="P57" i="13" s="1"/>
  <c r="O10" i="11"/>
  <c r="Z38" i="19"/>
  <c r="Y18" i="19"/>
  <c r="Y23" i="10"/>
  <c r="Y40" i="19"/>
  <c r="X20" i="19"/>
  <c r="Z32" i="19"/>
  <c r="Y12" i="19"/>
  <c r="Z59" i="19"/>
  <c r="Z34" i="19"/>
  <c r="Y14" i="19"/>
  <c r="Y49" i="18"/>
  <c r="Y9" i="19" s="1"/>
  <c r="Y24" i="18"/>
  <c r="AA20" i="4" a="1"/>
  <c r="AA20" i="4" s="1"/>
  <c r="AA22" i="18" s="1"/>
  <c r="AA19" i="4" a="1"/>
  <c r="AA19" i="4" s="1"/>
  <c r="AA21" i="18" s="1"/>
  <c r="AA18" i="4" a="1"/>
  <c r="AA18" i="4" s="1"/>
  <c r="AA20" i="18" s="1"/>
  <c r="AA17" i="4" a="1"/>
  <c r="AA17" i="4" s="1"/>
  <c r="AA19" i="18" s="1"/>
  <c r="AA15" i="4" a="1"/>
  <c r="AA15" i="4" s="1"/>
  <c r="AA17" i="18" s="1"/>
  <c r="AA14" i="4" a="1"/>
  <c r="AA14" i="4" s="1"/>
  <c r="AA16" i="18" s="1"/>
  <c r="AA11" i="4" a="1"/>
  <c r="AA11" i="4" s="1"/>
  <c r="AA13" i="18" s="1"/>
  <c r="AB8" i="4"/>
  <c r="AA13" i="4" a="1"/>
  <c r="AA13" i="4" s="1"/>
  <c r="AA15" i="18" s="1"/>
  <c r="AA16" i="4" a="1"/>
  <c r="AA16" i="4" s="1"/>
  <c r="AA18" i="18" s="1"/>
  <c r="AA12" i="4" a="1"/>
  <c r="AA12" i="4" s="1"/>
  <c r="AA14" i="18" s="1"/>
  <c r="AA10" i="4" a="1"/>
  <c r="AA10" i="4" s="1"/>
  <c r="AA12" i="18" s="1"/>
  <c r="AA9" i="4" a="1"/>
  <c r="AA9" i="4" s="1"/>
  <c r="X62" i="18"/>
  <c r="X22" i="19" s="1"/>
  <c r="X46" i="11"/>
  <c r="W22" i="19"/>
  <c r="Z56" i="18"/>
  <c r="Z31" i="19"/>
  <c r="Y11" i="19"/>
  <c r="Y23" i="4"/>
  <c r="Y37" i="19"/>
  <c r="X17" i="19"/>
  <c r="Z30" i="19"/>
  <c r="Y10" i="19"/>
  <c r="AA20" i="10" a="1"/>
  <c r="AA20" i="10" s="1"/>
  <c r="AA41" i="18" s="1"/>
  <c r="AA19" i="10" a="1"/>
  <c r="AA19" i="10" s="1"/>
  <c r="AA40" i="18" s="1"/>
  <c r="AA17" i="10" a="1"/>
  <c r="AA17" i="10" s="1"/>
  <c r="AA38" i="18" s="1"/>
  <c r="AA9" i="10" a="1"/>
  <c r="AA9" i="10" s="1"/>
  <c r="AA14" i="10" a="1"/>
  <c r="AA14" i="10" s="1"/>
  <c r="AA35" i="18" s="1"/>
  <c r="AA15" i="10" a="1"/>
  <c r="AA15" i="10" s="1"/>
  <c r="AA36" i="18" s="1"/>
  <c r="AA13" i="10" a="1"/>
  <c r="AA13" i="10" s="1"/>
  <c r="AA34" i="18" s="1"/>
  <c r="AA18" i="10" a="1"/>
  <c r="AA18" i="10" s="1"/>
  <c r="AA39" i="18" s="1"/>
  <c r="AA11" i="10" a="1"/>
  <c r="AA11" i="10" s="1"/>
  <c r="AA32" i="18" s="1"/>
  <c r="AA12" i="10" a="1"/>
  <c r="AA12" i="10" s="1"/>
  <c r="AA33" i="18" s="1"/>
  <c r="AA16" i="10" a="1"/>
  <c r="AA16" i="10" s="1"/>
  <c r="AA37" i="18" s="1"/>
  <c r="AB8" i="10"/>
  <c r="AA10" i="10" a="1"/>
  <c r="AA10" i="10" s="1"/>
  <c r="AA31" i="18" s="1"/>
  <c r="Y19" i="19"/>
  <c r="Z39" i="19"/>
  <c r="Z53" i="19"/>
  <c r="Z48" i="19"/>
  <c r="Y61" i="19"/>
  <c r="X16" i="11"/>
  <c r="X39" i="11" s="1"/>
  <c r="W66" i="11"/>
  <c r="Z30" i="18"/>
  <c r="Z43" i="18" s="1"/>
  <c r="Z15" i="11" s="1"/>
  <c r="AA47" i="11" s="1"/>
  <c r="Z22" i="10"/>
  <c r="Z14" i="11" s="1"/>
  <c r="Y16" i="19"/>
  <c r="Z36" i="19"/>
  <c r="Z54" i="19"/>
  <c r="Z51" i="19"/>
  <c r="Z33" i="19"/>
  <c r="Y13" i="19"/>
  <c r="Y35" i="19"/>
  <c r="X15" i="19"/>
  <c r="Z11" i="18"/>
  <c r="Z22" i="4"/>
  <c r="Z44" i="11" s="1"/>
  <c r="Z58" i="18"/>
  <c r="Y42" i="19"/>
  <c r="Z29" i="19"/>
  <c r="Z50" i="19"/>
  <c r="AA50" i="19" l="1"/>
  <c r="AA59" i="19"/>
  <c r="AA56" i="18"/>
  <c r="AA59" i="18"/>
  <c r="Z23" i="10"/>
  <c r="AA51" i="19"/>
  <c r="AA54" i="19"/>
  <c r="AA53" i="19"/>
  <c r="AA57" i="19"/>
  <c r="Z61" i="19"/>
  <c r="AA48" i="19"/>
  <c r="AA31" i="19"/>
  <c r="Z11" i="19"/>
  <c r="AA53" i="18"/>
  <c r="AA60" i="18"/>
  <c r="AA58" i="19"/>
  <c r="Z49" i="18"/>
  <c r="Z9" i="19" s="1"/>
  <c r="Z24" i="18"/>
  <c r="AA39" i="19"/>
  <c r="Z19" i="19"/>
  <c r="AA30" i="19"/>
  <c r="Z10" i="19"/>
  <c r="AB19" i="4" a="1"/>
  <c r="AB19" i="4" s="1"/>
  <c r="AB21" i="18" s="1"/>
  <c r="AB16" i="4" a="1"/>
  <c r="AB16" i="4" s="1"/>
  <c r="AB18" i="18" s="1"/>
  <c r="AB15" i="4" a="1"/>
  <c r="AB15" i="4" s="1"/>
  <c r="AB17" i="18" s="1"/>
  <c r="AB13" i="4" a="1"/>
  <c r="AB13" i="4" s="1"/>
  <c r="AB15" i="18" s="1"/>
  <c r="AB20" i="4" a="1"/>
  <c r="AB20" i="4" s="1"/>
  <c r="AB22" i="18" s="1"/>
  <c r="AB12" i="4" a="1"/>
  <c r="AB12" i="4" s="1"/>
  <c r="AB14" i="18" s="1"/>
  <c r="AB14" i="4" a="1"/>
  <c r="AB14" i="4" s="1"/>
  <c r="AB16" i="18" s="1"/>
  <c r="AB10" i="4" a="1"/>
  <c r="AB10" i="4" s="1"/>
  <c r="AB12" i="18" s="1"/>
  <c r="AB9" i="4" a="1"/>
  <c r="AB9" i="4" s="1"/>
  <c r="AB11" i="4" a="1"/>
  <c r="AB11" i="4" s="1"/>
  <c r="AB13" i="18" s="1"/>
  <c r="AC8" i="4"/>
  <c r="AB18" i="4" a="1"/>
  <c r="AB18" i="4" s="1"/>
  <c r="AB20" i="18" s="1"/>
  <c r="AB17" i="4" a="1"/>
  <c r="AB17" i="4" s="1"/>
  <c r="AB19" i="18" s="1"/>
  <c r="Y62" i="18"/>
  <c r="Y22" i="19" s="1"/>
  <c r="Y46" i="11"/>
  <c r="AA38" i="19"/>
  <c r="Z18" i="19"/>
  <c r="Y16" i="11"/>
  <c r="Y39" i="11" s="1"/>
  <c r="AA51" i="18"/>
  <c r="AA32" i="19"/>
  <c r="Z12" i="19"/>
  <c r="O37" i="11"/>
  <c r="Z35" i="19"/>
  <c r="Y15" i="19"/>
  <c r="AA54" i="18"/>
  <c r="AA55" i="19"/>
  <c r="AA36" i="19"/>
  <c r="Z16" i="19"/>
  <c r="AB20" i="10" a="1"/>
  <c r="AB20" i="10" s="1"/>
  <c r="AB41" i="18" s="1"/>
  <c r="AB17" i="10" a="1"/>
  <c r="AB17" i="10" s="1"/>
  <c r="AB38" i="18" s="1"/>
  <c r="AB19" i="10" a="1"/>
  <c r="AB19" i="10" s="1"/>
  <c r="AB40" i="18" s="1"/>
  <c r="AB15" i="10" a="1"/>
  <c r="AB15" i="10" s="1"/>
  <c r="AB36" i="18" s="1"/>
  <c r="AB16" i="10" a="1"/>
  <c r="AB16" i="10" s="1"/>
  <c r="AB37" i="18" s="1"/>
  <c r="AB12" i="10" a="1"/>
  <c r="AB12" i="10" s="1"/>
  <c r="AB33" i="18" s="1"/>
  <c r="AB14" i="10" a="1"/>
  <c r="AB14" i="10" s="1"/>
  <c r="AB35" i="18" s="1"/>
  <c r="AC8" i="10"/>
  <c r="AB11" i="10" a="1"/>
  <c r="AB11" i="10" s="1"/>
  <c r="AB32" i="18" s="1"/>
  <c r="AB9" i="10" a="1"/>
  <c r="AB9" i="10" s="1"/>
  <c r="AB18" i="10" a="1"/>
  <c r="AB18" i="10" s="1"/>
  <c r="AB39" i="18" s="1"/>
  <c r="AB13" i="10" a="1"/>
  <c r="AB13" i="10" s="1"/>
  <c r="AB34" i="18" s="1"/>
  <c r="AB10" i="10" a="1"/>
  <c r="AB10" i="10" s="1"/>
  <c r="AB31" i="18" s="1"/>
  <c r="AA30" i="18"/>
  <c r="AA43" i="18" s="1"/>
  <c r="AA22" i="10"/>
  <c r="AA14" i="11" s="1"/>
  <c r="Z37" i="19"/>
  <c r="Y17" i="19"/>
  <c r="AA11" i="18"/>
  <c r="AA22" i="4"/>
  <c r="AA44" i="11" s="1"/>
  <c r="AA55" i="18"/>
  <c r="AA52" i="19"/>
  <c r="Y20" i="19"/>
  <c r="Z40" i="19"/>
  <c r="AA56" i="19"/>
  <c r="AA29" i="19"/>
  <c r="AA33" i="19"/>
  <c r="Z13" i="19"/>
  <c r="Z23" i="4"/>
  <c r="AA50" i="18"/>
  <c r="AA57" i="18"/>
  <c r="AA49" i="19"/>
  <c r="AA52" i="18"/>
  <c r="AA58" i="18"/>
  <c r="AA34" i="19"/>
  <c r="Z14" i="19"/>
  <c r="AB49" i="19" l="1"/>
  <c r="AB52" i="19"/>
  <c r="AB51" i="18"/>
  <c r="AB56" i="18"/>
  <c r="AB59" i="18"/>
  <c r="AA23" i="4"/>
  <c r="AB59" i="19"/>
  <c r="AB56" i="19"/>
  <c r="AB53" i="19"/>
  <c r="AB57" i="19"/>
  <c r="AB51" i="19"/>
  <c r="AB54" i="19"/>
  <c r="D30" i="15"/>
  <c r="D31" i="15" s="1"/>
  <c r="O39" i="11"/>
  <c r="O68" i="11" s="1"/>
  <c r="AB11" i="18"/>
  <c r="AB22" i="4"/>
  <c r="AB58" i="19"/>
  <c r="AC20" i="10" a="1"/>
  <c r="AC20" i="10" s="1"/>
  <c r="AC41" i="18" s="1"/>
  <c r="AC17" i="10" a="1"/>
  <c r="AC17" i="10" s="1"/>
  <c r="AC38" i="18" s="1"/>
  <c r="AC19" i="10" a="1"/>
  <c r="AC19" i="10" s="1"/>
  <c r="AC40" i="18" s="1"/>
  <c r="AC15" i="10" a="1"/>
  <c r="AC15" i="10" s="1"/>
  <c r="AC36" i="18" s="1"/>
  <c r="AC13" i="10" a="1"/>
  <c r="AC13" i="10" s="1"/>
  <c r="AC34" i="18" s="1"/>
  <c r="AC18" i="10" a="1"/>
  <c r="AC18" i="10" s="1"/>
  <c r="AC39" i="18" s="1"/>
  <c r="AC14" i="10" a="1"/>
  <c r="AC14" i="10" s="1"/>
  <c r="AC35" i="18" s="1"/>
  <c r="AC16" i="10" a="1"/>
  <c r="AC16" i="10" s="1"/>
  <c r="AC37" i="18" s="1"/>
  <c r="AC12" i="10" a="1"/>
  <c r="AC12" i="10" s="1"/>
  <c r="AC33" i="18" s="1"/>
  <c r="AC11" i="10" a="1"/>
  <c r="AC11" i="10" s="1"/>
  <c r="AC32" i="18" s="1"/>
  <c r="AD8" i="10"/>
  <c r="AC10" i="10" a="1"/>
  <c r="AC10" i="10" s="1"/>
  <c r="AC31" i="18" s="1"/>
  <c r="AC9" i="10" a="1"/>
  <c r="AC9" i="10" s="1"/>
  <c r="AA16" i="19"/>
  <c r="AB36" i="19"/>
  <c r="E34" i="17"/>
  <c r="AA15" i="11"/>
  <c r="AB47" i="11" s="1"/>
  <c r="AB55" i="19"/>
  <c r="AB38" i="19"/>
  <c r="AA18" i="19"/>
  <c r="AB50" i="18"/>
  <c r="AB54" i="18"/>
  <c r="AB30" i="19"/>
  <c r="AA10" i="19"/>
  <c r="Z16" i="11"/>
  <c r="Z39" i="11" s="1"/>
  <c r="Y66" i="11"/>
  <c r="AB32" i="19"/>
  <c r="AA12" i="19"/>
  <c r="AB52" i="18"/>
  <c r="AA40" i="19"/>
  <c r="Z20" i="19"/>
  <c r="AA35" i="19"/>
  <c r="Z15" i="19"/>
  <c r="AB57" i="18"/>
  <c r="AB60" i="18"/>
  <c r="AB39" i="19"/>
  <c r="AA19" i="19"/>
  <c r="AB31" i="19"/>
  <c r="AA11" i="19"/>
  <c r="AA37" i="19"/>
  <c r="Z17" i="19"/>
  <c r="AA49" i="18"/>
  <c r="AA9" i="19" s="1"/>
  <c r="AA24" i="18"/>
  <c r="AB50" i="19"/>
  <c r="AB58" i="18"/>
  <c r="AB53" i="18"/>
  <c r="Z62" i="18"/>
  <c r="Z46" i="11"/>
  <c r="AA61" i="19"/>
  <c r="E33" i="17" s="1"/>
  <c r="AB48" i="19"/>
  <c r="AB33" i="19"/>
  <c r="AA13" i="19"/>
  <c r="AB29" i="19"/>
  <c r="Z42" i="19"/>
  <c r="AB30" i="18"/>
  <c r="AB43" i="18" s="1"/>
  <c r="AB15" i="11" s="1"/>
  <c r="AC47" i="11" s="1"/>
  <c r="AB22" i="10"/>
  <c r="AB34" i="19"/>
  <c r="AA14" i="19"/>
  <c r="AA23" i="10"/>
  <c r="AC17" i="4" a="1"/>
  <c r="AC17" i="4" s="1"/>
  <c r="AC19" i="18" s="1"/>
  <c r="AC57" i="18" s="1"/>
  <c r="AC14" i="4" a="1"/>
  <c r="AC14" i="4" s="1"/>
  <c r="AC16" i="18" s="1"/>
  <c r="AC13" i="4" a="1"/>
  <c r="AC13" i="4" s="1"/>
  <c r="AC15" i="18" s="1"/>
  <c r="AC20" i="4" a="1"/>
  <c r="AC20" i="4" s="1"/>
  <c r="AC22" i="18" s="1"/>
  <c r="AC60" i="18" s="1"/>
  <c r="AC19" i="4" a="1"/>
  <c r="AC19" i="4" s="1"/>
  <c r="AC21" i="18" s="1"/>
  <c r="AC59" i="18" s="1"/>
  <c r="AC11" i="4" a="1"/>
  <c r="AC11" i="4" s="1"/>
  <c r="AC13" i="18" s="1"/>
  <c r="AC51" i="18" s="1"/>
  <c r="AC18" i="4" a="1"/>
  <c r="AC18" i="4" s="1"/>
  <c r="AC20" i="18" s="1"/>
  <c r="AC16" i="4" a="1"/>
  <c r="AC16" i="4" s="1"/>
  <c r="AC18" i="18" s="1"/>
  <c r="AC10" i="4" a="1"/>
  <c r="AC10" i="4" s="1"/>
  <c r="AC12" i="18" s="1"/>
  <c r="AC50" i="18" s="1"/>
  <c r="AC9" i="4" a="1"/>
  <c r="AC9" i="4" s="1"/>
  <c r="AC12" i="4" a="1"/>
  <c r="AC12" i="4" s="1"/>
  <c r="AC14" i="18" s="1"/>
  <c r="AC15" i="4" a="1"/>
  <c r="AC15" i="4" s="1"/>
  <c r="AC17" i="18" s="1"/>
  <c r="AD8" i="4"/>
  <c r="AB55" i="18"/>
  <c r="AC55" i="18" l="1"/>
  <c r="AC52" i="18"/>
  <c r="AC56" i="18"/>
  <c r="AC54" i="19"/>
  <c r="Z22" i="19"/>
  <c r="AC59" i="19"/>
  <c r="AC50" i="19"/>
  <c r="AC58" i="18"/>
  <c r="AC30" i="18"/>
  <c r="AC43" i="18" s="1"/>
  <c r="AC15" i="11" s="1"/>
  <c r="AD47" i="11" s="1"/>
  <c r="AC22" i="10"/>
  <c r="AC14" i="11" s="1"/>
  <c r="AC34" i="19"/>
  <c r="AB14" i="19"/>
  <c r="AC55" i="19"/>
  <c r="D35" i="15"/>
  <c r="D36" i="15" s="1"/>
  <c r="D31" i="16" s="1"/>
  <c r="E34" i="15"/>
  <c r="AD20" i="4" a="1"/>
  <c r="AD20" i="4" s="1"/>
  <c r="AD22" i="18" s="1"/>
  <c r="AD12" i="4" a="1"/>
  <c r="AD12" i="4" s="1"/>
  <c r="AD14" i="18" s="1"/>
  <c r="AD19" i="4" a="1"/>
  <c r="AD19" i="4" s="1"/>
  <c r="AD21" i="18" s="1"/>
  <c r="AD11" i="4" a="1"/>
  <c r="AD11" i="4" s="1"/>
  <c r="AD13" i="18" s="1"/>
  <c r="AD18" i="4" a="1"/>
  <c r="AD18" i="4" s="1"/>
  <c r="AD20" i="18" s="1"/>
  <c r="AD17" i="4" a="1"/>
  <c r="AD17" i="4" s="1"/>
  <c r="AD19" i="18" s="1"/>
  <c r="AD16" i="4" a="1"/>
  <c r="AD16" i="4" s="1"/>
  <c r="AD18" i="18" s="1"/>
  <c r="AD15" i="4" a="1"/>
  <c r="AD15" i="4" s="1"/>
  <c r="AD17" i="18" s="1"/>
  <c r="AE8" i="4"/>
  <c r="AD14" i="4" a="1"/>
  <c r="AD14" i="4" s="1"/>
  <c r="AD16" i="18" s="1"/>
  <c r="AD9" i="4" a="1"/>
  <c r="AD9" i="4" s="1"/>
  <c r="AD10" i="4" a="1"/>
  <c r="AD10" i="4" s="1"/>
  <c r="AD12" i="18" s="1"/>
  <c r="AD13" i="4" a="1"/>
  <c r="AD13" i="4" s="1"/>
  <c r="AD15" i="18" s="1"/>
  <c r="AB14" i="11"/>
  <c r="AB23" i="10"/>
  <c r="AB61" i="19"/>
  <c r="AC48" i="19"/>
  <c r="AD19" i="10" a="1"/>
  <c r="AD19" i="10" s="1"/>
  <c r="AD40" i="18" s="1"/>
  <c r="AD13" i="10" a="1"/>
  <c r="AD13" i="10" s="1"/>
  <c r="AD34" i="18" s="1"/>
  <c r="AD11" i="10" a="1"/>
  <c r="AD11" i="10" s="1"/>
  <c r="AD32" i="18" s="1"/>
  <c r="AD16" i="10" a="1"/>
  <c r="AD16" i="10" s="1"/>
  <c r="AD37" i="18" s="1"/>
  <c r="AD18" i="10" a="1"/>
  <c r="AD18" i="10" s="1"/>
  <c r="AD39" i="18" s="1"/>
  <c r="AD14" i="10" a="1"/>
  <c r="AD14" i="10" s="1"/>
  <c r="AD35" i="18" s="1"/>
  <c r="AD20" i="10" a="1"/>
  <c r="AD20" i="10" s="1"/>
  <c r="AD41" i="18" s="1"/>
  <c r="AD15" i="10" a="1"/>
  <c r="AD15" i="10" s="1"/>
  <c r="AD36" i="18" s="1"/>
  <c r="AD12" i="10" a="1"/>
  <c r="AD12" i="10" s="1"/>
  <c r="AD33" i="18" s="1"/>
  <c r="AE8" i="10"/>
  <c r="AD10" i="10" a="1"/>
  <c r="AD10" i="10" s="1"/>
  <c r="AD31" i="18" s="1"/>
  <c r="AD17" i="10" a="1"/>
  <c r="AD17" i="10" s="1"/>
  <c r="AD38" i="18" s="1"/>
  <c r="AD9" i="10" a="1"/>
  <c r="AD9" i="10" s="1"/>
  <c r="AC29" i="19"/>
  <c r="AB37" i="19"/>
  <c r="AA17" i="19"/>
  <c r="AC49" i="19"/>
  <c r="AC39" i="19"/>
  <c r="AB19" i="19"/>
  <c r="AB40" i="19"/>
  <c r="AA20" i="19"/>
  <c r="AA42" i="19"/>
  <c r="AB35" i="19"/>
  <c r="AA15" i="19"/>
  <c r="AC38" i="19"/>
  <c r="AB18" i="19"/>
  <c r="AA62" i="18"/>
  <c r="E18" i="17"/>
  <c r="AA46" i="11"/>
  <c r="AC53" i="18"/>
  <c r="AA16" i="11"/>
  <c r="Z66" i="11"/>
  <c r="AC52" i="19"/>
  <c r="AC57" i="19"/>
  <c r="AC30" i="19"/>
  <c r="AB10" i="19"/>
  <c r="AC51" i="19"/>
  <c r="AC33" i="19"/>
  <c r="AB13" i="19"/>
  <c r="AC31" i="19"/>
  <c r="AB11" i="19"/>
  <c r="AC11" i="18"/>
  <c r="AC22" i="4"/>
  <c r="AC44" i="11" s="1"/>
  <c r="AC54" i="18"/>
  <c r="AC53" i="19"/>
  <c r="AC56" i="19"/>
  <c r="AC36" i="19"/>
  <c r="AB16" i="19"/>
  <c r="AC58" i="19"/>
  <c r="AB44" i="11"/>
  <c r="AB23" i="4"/>
  <c r="AB49" i="18"/>
  <c r="AB9" i="19" s="1"/>
  <c r="AB24" i="18"/>
  <c r="AC32" i="19"/>
  <c r="AB12" i="19"/>
  <c r="D20" i="17"/>
  <c r="D21" i="17" s="1"/>
  <c r="D22" i="17" s="1"/>
  <c r="Q53" i="13"/>
  <c r="Q57" i="13" s="1"/>
  <c r="P10" i="11"/>
  <c r="AD58" i="19" l="1"/>
  <c r="AB42" i="19"/>
  <c r="AC23" i="10"/>
  <c r="AC23" i="4"/>
  <c r="AD57" i="19"/>
  <c r="AD56" i="19"/>
  <c r="AD55" i="18"/>
  <c r="AD51" i="19"/>
  <c r="AD55" i="19"/>
  <c r="AD53" i="19"/>
  <c r="AD53" i="18"/>
  <c r="AD58" i="18"/>
  <c r="AD50" i="19"/>
  <c r="AD52" i="19"/>
  <c r="AD49" i="19"/>
  <c r="AD38" i="19"/>
  <c r="AC18" i="19"/>
  <c r="AD31" i="19"/>
  <c r="AC11" i="19"/>
  <c r="AD30" i="18"/>
  <c r="AD43" i="18" s="1"/>
  <c r="AD15" i="11" s="1"/>
  <c r="AE47" i="11" s="1"/>
  <c r="AD22" i="10"/>
  <c r="AD14" i="11" s="1"/>
  <c r="AD57" i="18"/>
  <c r="D35" i="17"/>
  <c r="D36" i="17" s="1"/>
  <c r="D32" i="16"/>
  <c r="U49" i="11"/>
  <c r="U66" i="11" s="1"/>
  <c r="AA49" i="11"/>
  <c r="AA66" i="11" s="1"/>
  <c r="R49" i="11"/>
  <c r="R66" i="11" s="1"/>
  <c r="X49" i="11"/>
  <c r="X66" i="11" s="1"/>
  <c r="AC49" i="18"/>
  <c r="AC9" i="19" s="1"/>
  <c r="AC24" i="18"/>
  <c r="AC12" i="19"/>
  <c r="AD32" i="19"/>
  <c r="AD33" i="19"/>
  <c r="AC13" i="19"/>
  <c r="AC35" i="19"/>
  <c r="AB15" i="19"/>
  <c r="AD54" i="19"/>
  <c r="AD50" i="18"/>
  <c r="AD51" i="18"/>
  <c r="AD59" i="19"/>
  <c r="AB16" i="11"/>
  <c r="AB39" i="11" s="1"/>
  <c r="AA22" i="19"/>
  <c r="E17" i="17"/>
  <c r="AE20" i="10" a="1"/>
  <c r="AE20" i="10" s="1"/>
  <c r="AE41" i="18" s="1"/>
  <c r="AE19" i="10" a="1"/>
  <c r="AE19" i="10" s="1"/>
  <c r="AE40" i="18" s="1"/>
  <c r="AE17" i="10" a="1"/>
  <c r="AE17" i="10" s="1"/>
  <c r="AE38" i="18" s="1"/>
  <c r="AE9" i="10" a="1"/>
  <c r="AE9" i="10" s="1"/>
  <c r="AF8" i="10"/>
  <c r="AE14" i="10" a="1"/>
  <c r="AE14" i="10" s="1"/>
  <c r="AE35" i="18" s="1"/>
  <c r="AE16" i="10" a="1"/>
  <c r="AE16" i="10" s="1"/>
  <c r="AE37" i="18" s="1"/>
  <c r="AE15" i="10" a="1"/>
  <c r="AE15" i="10" s="1"/>
  <c r="AE36" i="18" s="1"/>
  <c r="AE12" i="10" a="1"/>
  <c r="AE12" i="10" s="1"/>
  <c r="AE33" i="18" s="1"/>
  <c r="AE11" i="10" a="1"/>
  <c r="AE11" i="10" s="1"/>
  <c r="AE32" i="18" s="1"/>
  <c r="AE10" i="10" a="1"/>
  <c r="AE10" i="10" s="1"/>
  <c r="AE31" i="18" s="1"/>
  <c r="AE13" i="10" a="1"/>
  <c r="AE13" i="10" s="1"/>
  <c r="AE34" i="18" s="1"/>
  <c r="AE18" i="10" a="1"/>
  <c r="AE18" i="10" s="1"/>
  <c r="AE39" i="18" s="1"/>
  <c r="AD11" i="18"/>
  <c r="AD22" i="4"/>
  <c r="AD44" i="11" s="1"/>
  <c r="AD59" i="18"/>
  <c r="AD54" i="18"/>
  <c r="AD52" i="18"/>
  <c r="AD34" i="19"/>
  <c r="AC14" i="19"/>
  <c r="AD36" i="19"/>
  <c r="AC16" i="19"/>
  <c r="AB62" i="18"/>
  <c r="AB22" i="19" s="1"/>
  <c r="AB46" i="11"/>
  <c r="AC16" i="11" s="1"/>
  <c r="AC39" i="11" s="1"/>
  <c r="AC37" i="19"/>
  <c r="AB17" i="19"/>
  <c r="AD30" i="19"/>
  <c r="AC10" i="19"/>
  <c r="AC40" i="19"/>
  <c r="AB20" i="19"/>
  <c r="AC61" i="19"/>
  <c r="AD48" i="19"/>
  <c r="AE20" i="4" a="1"/>
  <c r="AE20" i="4" s="1"/>
  <c r="AE22" i="18" s="1"/>
  <c r="AE19" i="4" a="1"/>
  <c r="AE19" i="4" s="1"/>
  <c r="AE21" i="18" s="1"/>
  <c r="AE18" i="4" a="1"/>
  <c r="AE18" i="4" s="1"/>
  <c r="AE20" i="18" s="1"/>
  <c r="AE58" i="18" s="1"/>
  <c r="AE17" i="4" a="1"/>
  <c r="AE17" i="4" s="1"/>
  <c r="AE19" i="18" s="1"/>
  <c r="AE15" i="4" a="1"/>
  <c r="AE15" i="4" s="1"/>
  <c r="AE17" i="18" s="1"/>
  <c r="AE14" i="4" a="1"/>
  <c r="AE14" i="4" s="1"/>
  <c r="AE16" i="18" s="1"/>
  <c r="AE12" i="4" a="1"/>
  <c r="AE12" i="4" s="1"/>
  <c r="AE14" i="18" s="1"/>
  <c r="AE13" i="4" a="1"/>
  <c r="AE13" i="4" s="1"/>
  <c r="AE15" i="18" s="1"/>
  <c r="AE53" i="18" s="1"/>
  <c r="AE16" i="4" a="1"/>
  <c r="AE16" i="4" s="1"/>
  <c r="AE18" i="18" s="1"/>
  <c r="AE10" i="4" a="1"/>
  <c r="AE10" i="4" s="1"/>
  <c r="AE12" i="18" s="1"/>
  <c r="AE11" i="4" a="1"/>
  <c r="AE11" i="4" s="1"/>
  <c r="AE13" i="18" s="1"/>
  <c r="AE9" i="4" a="1"/>
  <c r="AE9" i="4" s="1"/>
  <c r="AF8" i="4"/>
  <c r="AD60" i="18"/>
  <c r="P68" i="11"/>
  <c r="Q10" i="11" s="1"/>
  <c r="Q68" i="11" s="1"/>
  <c r="R10" i="11" s="1"/>
  <c r="AD29" i="19"/>
  <c r="D27" i="17"/>
  <c r="D17" i="16"/>
  <c r="D18" i="16" s="1"/>
  <c r="AD39" i="19"/>
  <c r="AC19" i="19"/>
  <c r="AD56" i="18"/>
  <c r="D43" i="16" l="1"/>
  <c r="D45" i="16" s="1"/>
  <c r="AE54" i="18"/>
  <c r="AE52" i="18"/>
  <c r="AE56" i="18"/>
  <c r="AE55" i="18"/>
  <c r="AE56" i="19"/>
  <c r="AC42" i="19"/>
  <c r="AE49" i="19"/>
  <c r="D33" i="16"/>
  <c r="D35" i="16" s="1"/>
  <c r="D37" i="16" s="1"/>
  <c r="D40" i="16" s="1"/>
  <c r="AD23" i="4"/>
  <c r="R68" i="11"/>
  <c r="S10" i="11" s="1"/>
  <c r="S68" i="11" s="1"/>
  <c r="T10" i="11" s="1"/>
  <c r="T68" i="11" s="1"/>
  <c r="U10" i="11" s="1"/>
  <c r="U68" i="11" s="1"/>
  <c r="V10" i="11" s="1"/>
  <c r="AE53" i="19"/>
  <c r="AE57" i="19"/>
  <c r="AE59" i="19"/>
  <c r="AE55" i="19"/>
  <c r="AB66" i="11"/>
  <c r="AD40" i="19"/>
  <c r="AC20" i="19"/>
  <c r="AE11" i="18"/>
  <c r="AE22" i="4"/>
  <c r="AE44" i="11" s="1"/>
  <c r="AE57" i="18"/>
  <c r="E10" i="16"/>
  <c r="P23" i="19"/>
  <c r="AE32" i="19"/>
  <c r="AD12" i="19"/>
  <c r="AD61" i="19"/>
  <c r="AE48" i="19"/>
  <c r="AE29" i="19"/>
  <c r="AE51" i="18"/>
  <c r="AE30" i="19"/>
  <c r="AD10" i="19"/>
  <c r="AE36" i="19"/>
  <c r="AD16" i="19"/>
  <c r="AD49" i="18"/>
  <c r="AD9" i="19" s="1"/>
  <c r="AD24" i="18"/>
  <c r="AE31" i="19"/>
  <c r="AD11" i="19"/>
  <c r="AE50" i="18"/>
  <c r="AE59" i="18"/>
  <c r="AF17" i="10" a="1"/>
  <c r="AF17" i="10" s="1"/>
  <c r="AF38" i="18" s="1"/>
  <c r="AF15" i="10" a="1"/>
  <c r="AF15" i="10" s="1"/>
  <c r="AF36" i="18" s="1"/>
  <c r="AF16" i="10" a="1"/>
  <c r="AF16" i="10" s="1"/>
  <c r="AF37" i="18" s="1"/>
  <c r="AF13" i="10" a="1"/>
  <c r="AF13" i="10" s="1"/>
  <c r="AF34" i="18" s="1"/>
  <c r="AF19" i="10" a="1"/>
  <c r="AF19" i="10" s="1"/>
  <c r="AF40" i="18" s="1"/>
  <c r="AF10" i="10" a="1"/>
  <c r="AF10" i="10" s="1"/>
  <c r="AF31" i="18" s="1"/>
  <c r="AF14" i="10" a="1"/>
  <c r="AF14" i="10" s="1"/>
  <c r="AF35" i="18" s="1"/>
  <c r="AF9" i="10" a="1"/>
  <c r="AF9" i="10" s="1"/>
  <c r="AF18" i="10" a="1"/>
  <c r="AF18" i="10" s="1"/>
  <c r="AF39" i="18" s="1"/>
  <c r="AF20" i="10" a="1"/>
  <c r="AF20" i="10" s="1"/>
  <c r="AF41" i="18" s="1"/>
  <c r="AF11" i="10" a="1"/>
  <c r="AF11" i="10" s="1"/>
  <c r="AF32" i="18" s="1"/>
  <c r="AF12" i="10" a="1"/>
  <c r="AF12" i="10" s="1"/>
  <c r="AF33" i="18" s="1"/>
  <c r="AG8" i="10"/>
  <c r="AE54" i="19"/>
  <c r="AC62" i="18"/>
  <c r="AC22" i="19" s="1"/>
  <c r="AC46" i="11"/>
  <c r="AD23" i="10"/>
  <c r="AD37" i="19"/>
  <c r="AC17" i="19"/>
  <c r="AE33" i="19"/>
  <c r="AD13" i="19"/>
  <c r="AE52" i="19"/>
  <c r="D30" i="17"/>
  <c r="D37" i="17" s="1"/>
  <c r="D40" i="17" s="1"/>
  <c r="AE60" i="18"/>
  <c r="AE34" i="19"/>
  <c r="AD14" i="19"/>
  <c r="AE30" i="18"/>
  <c r="AE43" i="18" s="1"/>
  <c r="AE15" i="11" s="1"/>
  <c r="AF47" i="11" s="1"/>
  <c r="AE22" i="10"/>
  <c r="AE14" i="11" s="1"/>
  <c r="AE51" i="19"/>
  <c r="AD35" i="19"/>
  <c r="AC15" i="19"/>
  <c r="AE38" i="19"/>
  <c r="AD18" i="19"/>
  <c r="AE39" i="19"/>
  <c r="AD19" i="19"/>
  <c r="AF19" i="4" a="1"/>
  <c r="AF19" i="4" s="1"/>
  <c r="AF21" i="18" s="1"/>
  <c r="AF16" i="4" a="1"/>
  <c r="AF16" i="4" s="1"/>
  <c r="AF18" i="18" s="1"/>
  <c r="AF15" i="4" a="1"/>
  <c r="AF15" i="4" s="1"/>
  <c r="AF17" i="18" s="1"/>
  <c r="AF13" i="4" a="1"/>
  <c r="AF13" i="4" s="1"/>
  <c r="AF15" i="18" s="1"/>
  <c r="AF53" i="18" s="1"/>
  <c r="AF20" i="4" a="1"/>
  <c r="AF20" i="4" s="1"/>
  <c r="AF22" i="18" s="1"/>
  <c r="AF12" i="4" a="1"/>
  <c r="AF12" i="4" s="1"/>
  <c r="AF14" i="18" s="1"/>
  <c r="AF52" i="18" s="1"/>
  <c r="AF10" i="4" a="1"/>
  <c r="AF10" i="4" s="1"/>
  <c r="AF12" i="18" s="1"/>
  <c r="AF50" i="18" s="1"/>
  <c r="AF11" i="4" a="1"/>
  <c r="AF11" i="4" s="1"/>
  <c r="AF13" i="18" s="1"/>
  <c r="AF9" i="4" a="1"/>
  <c r="AF9" i="4" s="1"/>
  <c r="AF18" i="4" a="1"/>
  <c r="AF18" i="4" s="1"/>
  <c r="AF20" i="18" s="1"/>
  <c r="AF17" i="4" a="1"/>
  <c r="AF17" i="4" s="1"/>
  <c r="AF19" i="18" s="1"/>
  <c r="AG8" i="4"/>
  <c r="AF14" i="4" a="1"/>
  <c r="AF14" i="4" s="1"/>
  <c r="AF16" i="18" s="1"/>
  <c r="AE50" i="19"/>
  <c r="AE58" i="19"/>
  <c r="AF59" i="18" l="1"/>
  <c r="AF54" i="18"/>
  <c r="AD42" i="19"/>
  <c r="V68" i="11"/>
  <c r="W10" i="11" s="1"/>
  <c r="W68" i="11" s="1"/>
  <c r="X10" i="11" s="1"/>
  <c r="X68" i="11" s="1"/>
  <c r="Y10" i="11" s="1"/>
  <c r="Y68" i="11" s="1"/>
  <c r="Z10" i="11" s="1"/>
  <c r="Z68" i="11" s="1"/>
  <c r="AA10" i="11" s="1"/>
  <c r="AE23" i="10"/>
  <c r="E36" i="16"/>
  <c r="AF58" i="19"/>
  <c r="AF50" i="19"/>
  <c r="AF59" i="19"/>
  <c r="AF60" i="18"/>
  <c r="AF51" i="19"/>
  <c r="AF36" i="19"/>
  <c r="AE16" i="19"/>
  <c r="AF57" i="18"/>
  <c r="AF55" i="18"/>
  <c r="AF38" i="19"/>
  <c r="AE18" i="19"/>
  <c r="AF30" i="19"/>
  <c r="AE10" i="19"/>
  <c r="AE49" i="18"/>
  <c r="AE9" i="19" s="1"/>
  <c r="AE24" i="18"/>
  <c r="AE37" i="19"/>
  <c r="AD17" i="19"/>
  <c r="AF58" i="18"/>
  <c r="AF56" i="18"/>
  <c r="AF55" i="19"/>
  <c r="AF52" i="19"/>
  <c r="AF54" i="19"/>
  <c r="AF56" i="19"/>
  <c r="AF53" i="19"/>
  <c r="AG17" i="4" a="1"/>
  <c r="AG17" i="4" s="1"/>
  <c r="AG19" i="18" s="1"/>
  <c r="AG14" i="4" a="1"/>
  <c r="AG14" i="4" s="1"/>
  <c r="AG16" i="18" s="1"/>
  <c r="AG13" i="4" a="1"/>
  <c r="AG13" i="4" s="1"/>
  <c r="AG15" i="18" s="1"/>
  <c r="AG20" i="4" a="1"/>
  <c r="AG20" i="4" s="1"/>
  <c r="AG22" i="18" s="1"/>
  <c r="AG19" i="4" a="1"/>
  <c r="AG19" i="4" s="1"/>
  <c r="AG21" i="18" s="1"/>
  <c r="AG11" i="4" a="1"/>
  <c r="AG11" i="4" s="1"/>
  <c r="AG13" i="18" s="1"/>
  <c r="AG18" i="4" a="1"/>
  <c r="AG18" i="4" s="1"/>
  <c r="AG20" i="18" s="1"/>
  <c r="AG15" i="4" a="1"/>
  <c r="AG15" i="4" s="1"/>
  <c r="AG17" i="18" s="1"/>
  <c r="AG10" i="4" a="1"/>
  <c r="AG10" i="4" s="1"/>
  <c r="AG12" i="18" s="1"/>
  <c r="AG9" i="4" a="1"/>
  <c r="AG9" i="4" s="1"/>
  <c r="AH8" i="4"/>
  <c r="AG16" i="4" a="1"/>
  <c r="AG16" i="4" s="1"/>
  <c r="AG18" i="18" s="1"/>
  <c r="AG12" i="4" a="1"/>
  <c r="AG12" i="4" s="1"/>
  <c r="AG14" i="18" s="1"/>
  <c r="AF11" i="18"/>
  <c r="AF22" i="4"/>
  <c r="AF44" i="11" s="1"/>
  <c r="AF34" i="19"/>
  <c r="AE14" i="19"/>
  <c r="AG20" i="10" a="1"/>
  <c r="AG20" i="10" s="1"/>
  <c r="AG41" i="18" s="1"/>
  <c r="AG17" i="10" a="1"/>
  <c r="AG17" i="10" s="1"/>
  <c r="AG38" i="18" s="1"/>
  <c r="AG15" i="10" a="1"/>
  <c r="AG15" i="10" s="1"/>
  <c r="AG36" i="18" s="1"/>
  <c r="AG13" i="10" a="1"/>
  <c r="AG13" i="10" s="1"/>
  <c r="AG34" i="18" s="1"/>
  <c r="AG18" i="10" a="1"/>
  <c r="AG18" i="10" s="1"/>
  <c r="AG39" i="18" s="1"/>
  <c r="AG14" i="10" a="1"/>
  <c r="AG14" i="10" s="1"/>
  <c r="AG35" i="18" s="1"/>
  <c r="AG9" i="10" a="1"/>
  <c r="AG9" i="10" s="1"/>
  <c r="AH8" i="10"/>
  <c r="AG16" i="10" a="1"/>
  <c r="AG16" i="10" s="1"/>
  <c r="AG37" i="18" s="1"/>
  <c r="AG12" i="10" a="1"/>
  <c r="AG12" i="10" s="1"/>
  <c r="AG33" i="18" s="1"/>
  <c r="AG11" i="10" a="1"/>
  <c r="AG11" i="10" s="1"/>
  <c r="AG32" i="18" s="1"/>
  <c r="AG10" i="10" a="1"/>
  <c r="AG10" i="10" s="1"/>
  <c r="AG31" i="18" s="1"/>
  <c r="AG19" i="10" a="1"/>
  <c r="AG19" i="10" s="1"/>
  <c r="AG40" i="18" s="1"/>
  <c r="AF31" i="19"/>
  <c r="AE11" i="19"/>
  <c r="AF32" i="19"/>
  <c r="AE12" i="19"/>
  <c r="AD16" i="11"/>
  <c r="AD39" i="11" s="1"/>
  <c r="AC66" i="11"/>
  <c r="AF51" i="18"/>
  <c r="AE23" i="4"/>
  <c r="AF33" i="19"/>
  <c r="AE13" i="19"/>
  <c r="AD62" i="18"/>
  <c r="AD22" i="19" s="1"/>
  <c r="AD46" i="11"/>
  <c r="AF29" i="19"/>
  <c r="AE40" i="19"/>
  <c r="AD20" i="19"/>
  <c r="AF49" i="19"/>
  <c r="AF57" i="19"/>
  <c r="AF39" i="19"/>
  <c r="AE19" i="19"/>
  <c r="AE35" i="19"/>
  <c r="AD15" i="19"/>
  <c r="AF30" i="18"/>
  <c r="AF43" i="18" s="1"/>
  <c r="AF15" i="11" s="1"/>
  <c r="AG47" i="11" s="1"/>
  <c r="AF22" i="10"/>
  <c r="AF14" i="11" s="1"/>
  <c r="AE61" i="19"/>
  <c r="AF48" i="19"/>
  <c r="AG55" i="18" l="1"/>
  <c r="AG57" i="19"/>
  <c r="AG49" i="19"/>
  <c r="AA37" i="11"/>
  <c r="AG50" i="18"/>
  <c r="AG51" i="18"/>
  <c r="AG53" i="18"/>
  <c r="AG54" i="18"/>
  <c r="AF23" i="4"/>
  <c r="AF23" i="10"/>
  <c r="AG58" i="19"/>
  <c r="AG51" i="19"/>
  <c r="AG55" i="19"/>
  <c r="AG59" i="19"/>
  <c r="AG50" i="19"/>
  <c r="AG32" i="19"/>
  <c r="AF12" i="19"/>
  <c r="AG30" i="18"/>
  <c r="AG43" i="18" s="1"/>
  <c r="AG15" i="11" s="1"/>
  <c r="AH47" i="11" s="1"/>
  <c r="AG22" i="10"/>
  <c r="AG14" i="11" s="1"/>
  <c r="AG34" i="19"/>
  <c r="AF14" i="19"/>
  <c r="AG48" i="19"/>
  <c r="AF61" i="19"/>
  <c r="AG31" i="19"/>
  <c r="AF11" i="19"/>
  <c r="AG58" i="18"/>
  <c r="AG38" i="19"/>
  <c r="AF18" i="19"/>
  <c r="AF35" i="19"/>
  <c r="AE15" i="19"/>
  <c r="AG33" i="19"/>
  <c r="AF13" i="19"/>
  <c r="AF49" i="18"/>
  <c r="AF9" i="19" s="1"/>
  <c r="AF24" i="18"/>
  <c r="AG39" i="19"/>
  <c r="AF19" i="19"/>
  <c r="AE42" i="19"/>
  <c r="AG52" i="18"/>
  <c r="AG59" i="18"/>
  <c r="AG56" i="19"/>
  <c r="AF37" i="19"/>
  <c r="AE17" i="19"/>
  <c r="AH20" i="10" a="1"/>
  <c r="AH20" i="10" s="1"/>
  <c r="AH41" i="18" s="1"/>
  <c r="AH13" i="10" a="1"/>
  <c r="AH13" i="10" s="1"/>
  <c r="AH34" i="18" s="1"/>
  <c r="AH11" i="10" a="1"/>
  <c r="AH11" i="10" s="1"/>
  <c r="AH32" i="18" s="1"/>
  <c r="AH16" i="10" a="1"/>
  <c r="AH16" i="10" s="1"/>
  <c r="AH37" i="18" s="1"/>
  <c r="AH12" i="10" a="1"/>
  <c r="AH12" i="10" s="1"/>
  <c r="AH33" i="18" s="1"/>
  <c r="AH19" i="10" a="1"/>
  <c r="AH19" i="10" s="1"/>
  <c r="AH40" i="18" s="1"/>
  <c r="AH17" i="10" a="1"/>
  <c r="AH17" i="10" s="1"/>
  <c r="AH38" i="18" s="1"/>
  <c r="AH14" i="10" a="1"/>
  <c r="AH14" i="10" s="1"/>
  <c r="AH35" i="18" s="1"/>
  <c r="AH18" i="10" a="1"/>
  <c r="AH18" i="10" s="1"/>
  <c r="AH39" i="18" s="1"/>
  <c r="AH15" i="10" a="1"/>
  <c r="AH15" i="10" s="1"/>
  <c r="AH36" i="18" s="1"/>
  <c r="AH10" i="10" a="1"/>
  <c r="AH10" i="10" s="1"/>
  <c r="AH31" i="18" s="1"/>
  <c r="AH9" i="10" a="1"/>
  <c r="AH9" i="10" s="1"/>
  <c r="AI8" i="10"/>
  <c r="AG29" i="19"/>
  <c r="AE16" i="11"/>
  <c r="AE39" i="11" s="1"/>
  <c r="AG56" i="18"/>
  <c r="AG60" i="18"/>
  <c r="AG54" i="19"/>
  <c r="AE62" i="18"/>
  <c r="AE46" i="11"/>
  <c r="AH20" i="4" a="1"/>
  <c r="AH20" i="4" s="1"/>
  <c r="AH22" i="18" s="1"/>
  <c r="AH12" i="4" a="1"/>
  <c r="AH12" i="4" s="1"/>
  <c r="AH14" i="18" s="1"/>
  <c r="AH19" i="4" a="1"/>
  <c r="AH19" i="4" s="1"/>
  <c r="AH21" i="18" s="1"/>
  <c r="AH11" i="4" a="1"/>
  <c r="AH11" i="4" s="1"/>
  <c r="AH13" i="18" s="1"/>
  <c r="AH18" i="4" a="1"/>
  <c r="AH18" i="4" s="1"/>
  <c r="AH20" i="18" s="1"/>
  <c r="AH58" i="18" s="1"/>
  <c r="AH17" i="4" a="1"/>
  <c r="AH17" i="4" s="1"/>
  <c r="AH19" i="18" s="1"/>
  <c r="AH16" i="4" a="1"/>
  <c r="AH16" i="4" s="1"/>
  <c r="AH18" i="18" s="1"/>
  <c r="AH10" i="4" a="1"/>
  <c r="AH10" i="4" s="1"/>
  <c r="AH12" i="18" s="1"/>
  <c r="AH9" i="4" a="1"/>
  <c r="AH9" i="4" s="1"/>
  <c r="AI8" i="4"/>
  <c r="AH13" i="4" a="1"/>
  <c r="AH13" i="4" s="1"/>
  <c r="AH15" i="18" s="1"/>
  <c r="AH53" i="18" s="1"/>
  <c r="AH14" i="4" a="1"/>
  <c r="AH14" i="4" s="1"/>
  <c r="AH16" i="18" s="1"/>
  <c r="AH54" i="18" s="1"/>
  <c r="AH15" i="4" a="1"/>
  <c r="AH15" i="4" s="1"/>
  <c r="AH17" i="18" s="1"/>
  <c r="AG52" i="19"/>
  <c r="AG36" i="19"/>
  <c r="AF16" i="19"/>
  <c r="AG11" i="18"/>
  <c r="AG22" i="4"/>
  <c r="AG44" i="11" s="1"/>
  <c r="AG57" i="18"/>
  <c r="AG30" i="19"/>
  <c r="AF10" i="19"/>
  <c r="AF40" i="19"/>
  <c r="AF42" i="19" s="1"/>
  <c r="AE20" i="19"/>
  <c r="AG53" i="19"/>
  <c r="AH57" i="18" l="1"/>
  <c r="AH60" i="18"/>
  <c r="AH50" i="19"/>
  <c r="AA39" i="11"/>
  <c r="AA68" i="11" s="1"/>
  <c r="E30" i="15"/>
  <c r="E31" i="15" s="1"/>
  <c r="AH56" i="18"/>
  <c r="AH59" i="18"/>
  <c r="AH52" i="18"/>
  <c r="AE22" i="19"/>
  <c r="AH53" i="19"/>
  <c r="AH55" i="19"/>
  <c r="AH50" i="18"/>
  <c r="AF16" i="11"/>
  <c r="AF39" i="11" s="1"/>
  <c r="AE66" i="11"/>
  <c r="AH59" i="19"/>
  <c r="AH39" i="19"/>
  <c r="AG19" i="19"/>
  <c r="AH30" i="19"/>
  <c r="AG10" i="19"/>
  <c r="AH36" i="19"/>
  <c r="AG16" i="19"/>
  <c r="AH29" i="19"/>
  <c r="AG13" i="19"/>
  <c r="AH33" i="19"/>
  <c r="AF62" i="18"/>
  <c r="AF22" i="19" s="1"/>
  <c r="AF46" i="11"/>
  <c r="AH52" i="19"/>
  <c r="AH54" i="19"/>
  <c r="AF17" i="19"/>
  <c r="AG37" i="19"/>
  <c r="AG23" i="4"/>
  <c r="AI20" i="4" a="1"/>
  <c r="AI20" i="4" s="1"/>
  <c r="AI22" i="18" s="1"/>
  <c r="AI19" i="4" a="1"/>
  <c r="AI19" i="4" s="1"/>
  <c r="AI21" i="18" s="1"/>
  <c r="AI18" i="4" a="1"/>
  <c r="AI18" i="4" s="1"/>
  <c r="AI20" i="18" s="1"/>
  <c r="AI58" i="18" s="1"/>
  <c r="AI17" i="4" a="1"/>
  <c r="AI17" i="4" s="1"/>
  <c r="AI19" i="18" s="1"/>
  <c r="AI15" i="4" a="1"/>
  <c r="AI15" i="4" s="1"/>
  <c r="AI17" i="18" s="1"/>
  <c r="AI14" i="4" a="1"/>
  <c r="AI14" i="4" s="1"/>
  <c r="AI16" i="18" s="1"/>
  <c r="AI13" i="4" a="1"/>
  <c r="AI13" i="4" s="1"/>
  <c r="AI15" i="18" s="1"/>
  <c r="AI11" i="4" a="1"/>
  <c r="AI11" i="4" s="1"/>
  <c r="AI13" i="18" s="1"/>
  <c r="AJ8" i="4"/>
  <c r="AI16" i="4" a="1"/>
  <c r="AI16" i="4" s="1"/>
  <c r="AI18" i="18" s="1"/>
  <c r="AI12" i="4" a="1"/>
  <c r="AI12" i="4" s="1"/>
  <c r="AI14" i="18" s="1"/>
  <c r="AI10" i="4" a="1"/>
  <c r="AI10" i="4" s="1"/>
  <c r="AI12" i="18" s="1"/>
  <c r="AI9" i="4" a="1"/>
  <c r="AI9" i="4" s="1"/>
  <c r="AH55" i="18"/>
  <c r="AI20" i="10" a="1"/>
  <c r="AI20" i="10" s="1"/>
  <c r="AI41" i="18" s="1"/>
  <c r="AI19" i="10" a="1"/>
  <c r="AI19" i="10" s="1"/>
  <c r="AI40" i="18" s="1"/>
  <c r="AI17" i="10" a="1"/>
  <c r="AI17" i="10" s="1"/>
  <c r="AI38" i="18" s="1"/>
  <c r="AI9" i="10" a="1"/>
  <c r="AI9" i="10" s="1"/>
  <c r="AI14" i="10" a="1"/>
  <c r="AI14" i="10" s="1"/>
  <c r="AI35" i="18" s="1"/>
  <c r="AI18" i="10" a="1"/>
  <c r="AI18" i="10" s="1"/>
  <c r="AI39" i="18" s="1"/>
  <c r="AI13" i="10" a="1"/>
  <c r="AI13" i="10" s="1"/>
  <c r="AI34" i="18" s="1"/>
  <c r="AI16" i="10" a="1"/>
  <c r="AI16" i="10" s="1"/>
  <c r="AI37" i="18" s="1"/>
  <c r="AI11" i="10" a="1"/>
  <c r="AI11" i="10" s="1"/>
  <c r="AI32" i="18" s="1"/>
  <c r="AI15" i="10" a="1"/>
  <c r="AI15" i="10" s="1"/>
  <c r="AI36" i="18" s="1"/>
  <c r="AI12" i="10" a="1"/>
  <c r="AI12" i="10" s="1"/>
  <c r="AI33" i="18" s="1"/>
  <c r="AI10" i="10" a="1"/>
  <c r="AI10" i="10" s="1"/>
  <c r="AI31" i="18" s="1"/>
  <c r="AJ8" i="10"/>
  <c r="AH56" i="19"/>
  <c r="AG35" i="19"/>
  <c r="AF15" i="19"/>
  <c r="AH31" i="19"/>
  <c r="AG11" i="19"/>
  <c r="AG23" i="10"/>
  <c r="AH48" i="19"/>
  <c r="AG61" i="19"/>
  <c r="AH51" i="19"/>
  <c r="AH51" i="18"/>
  <c r="AH30" i="18"/>
  <c r="AH43" i="18" s="1"/>
  <c r="AH15" i="11" s="1"/>
  <c r="AI47" i="11" s="1"/>
  <c r="AH22" i="10"/>
  <c r="AH14" i="11" s="1"/>
  <c r="AH38" i="19"/>
  <c r="AG18" i="19"/>
  <c r="AH32" i="19"/>
  <c r="AG12" i="19"/>
  <c r="AH49" i="19"/>
  <c r="AG40" i="19"/>
  <c r="AF20" i="19"/>
  <c r="AG49" i="18"/>
  <c r="AG9" i="19" s="1"/>
  <c r="AG24" i="18"/>
  <c r="AH11" i="18"/>
  <c r="AH22" i="4"/>
  <c r="AH44" i="11" s="1"/>
  <c r="AH57" i="19"/>
  <c r="AH58" i="19"/>
  <c r="AH34" i="19"/>
  <c r="AG14" i="19"/>
  <c r="AI52" i="18" l="1"/>
  <c r="AI50" i="19"/>
  <c r="AI56" i="19"/>
  <c r="AI49" i="19"/>
  <c r="E35" i="15"/>
  <c r="F34" i="15"/>
  <c r="AB10" i="11"/>
  <c r="AB68" i="11" s="1"/>
  <c r="AC10" i="11" s="1"/>
  <c r="AC68" i="11" s="1"/>
  <c r="AD10" i="11" s="1"/>
  <c r="E20" i="17"/>
  <c r="AG42" i="19"/>
  <c r="AI57" i="19"/>
  <c r="AI55" i="19"/>
  <c r="AI58" i="19"/>
  <c r="AH61" i="19"/>
  <c r="AI48" i="19"/>
  <c r="AI30" i="18"/>
  <c r="AI43" i="18" s="1"/>
  <c r="AI15" i="11" s="1"/>
  <c r="AJ47" i="11" s="1"/>
  <c r="AI22" i="10"/>
  <c r="AI14" i="11" s="1"/>
  <c r="AI56" i="18"/>
  <c r="AI59" i="18"/>
  <c r="AI54" i="19"/>
  <c r="AI29" i="19"/>
  <c r="AI32" i="19"/>
  <c r="AH12" i="19"/>
  <c r="AJ17" i="10" a="1"/>
  <c r="AJ17" i="10" s="1"/>
  <c r="AJ38" i="18" s="1"/>
  <c r="AJ15" i="10" a="1"/>
  <c r="AJ15" i="10" s="1"/>
  <c r="AJ36" i="18" s="1"/>
  <c r="AJ20" i="10" a="1"/>
  <c r="AJ20" i="10" s="1"/>
  <c r="AJ41" i="18" s="1"/>
  <c r="AJ19" i="10" a="1"/>
  <c r="AJ19" i="10" s="1"/>
  <c r="AJ40" i="18" s="1"/>
  <c r="AJ14" i="10" a="1"/>
  <c r="AJ14" i="10" s="1"/>
  <c r="AJ35" i="18" s="1"/>
  <c r="AJ16" i="10" a="1"/>
  <c r="AJ16" i="10" s="1"/>
  <c r="AJ37" i="18" s="1"/>
  <c r="AJ11" i="10" a="1"/>
  <c r="AJ11" i="10" s="1"/>
  <c r="AJ32" i="18" s="1"/>
  <c r="AJ13" i="10" a="1"/>
  <c r="AJ13" i="10" s="1"/>
  <c r="AJ34" i="18" s="1"/>
  <c r="AJ12" i="10" a="1"/>
  <c r="AJ12" i="10" s="1"/>
  <c r="AJ33" i="18" s="1"/>
  <c r="AJ18" i="10" a="1"/>
  <c r="AJ18" i="10" s="1"/>
  <c r="AJ39" i="18" s="1"/>
  <c r="AJ9" i="10" a="1"/>
  <c r="AJ9" i="10" s="1"/>
  <c r="AK8" i="10"/>
  <c r="AJ10" i="10" a="1"/>
  <c r="AJ10" i="10" s="1"/>
  <c r="AJ31" i="18" s="1"/>
  <c r="AI38" i="19"/>
  <c r="AH18" i="19"/>
  <c r="AH23" i="10"/>
  <c r="AJ19" i="4" a="1"/>
  <c r="AJ19" i="4" s="1"/>
  <c r="AJ21" i="18" s="1"/>
  <c r="AJ59" i="18" s="1"/>
  <c r="AJ16" i="4" a="1"/>
  <c r="AJ16" i="4" s="1"/>
  <c r="AJ18" i="18" s="1"/>
  <c r="AJ56" i="18" s="1"/>
  <c r="AJ15" i="4" a="1"/>
  <c r="AJ15" i="4" s="1"/>
  <c r="AJ17" i="18" s="1"/>
  <c r="AJ13" i="4" a="1"/>
  <c r="AJ13" i="4" s="1"/>
  <c r="AJ15" i="18" s="1"/>
  <c r="AJ53" i="18" s="1"/>
  <c r="AJ20" i="4" a="1"/>
  <c r="AJ20" i="4" s="1"/>
  <c r="AJ22" i="18" s="1"/>
  <c r="AJ60" i="18" s="1"/>
  <c r="AJ12" i="4" a="1"/>
  <c r="AJ12" i="4" s="1"/>
  <c r="AJ14" i="18" s="1"/>
  <c r="AJ11" i="4" a="1"/>
  <c r="AJ11" i="4" s="1"/>
  <c r="AJ13" i="18" s="1"/>
  <c r="AJ51" i="18" s="1"/>
  <c r="AJ10" i="4" a="1"/>
  <c r="AJ10" i="4" s="1"/>
  <c r="AJ12" i="18" s="1"/>
  <c r="AK8" i="4"/>
  <c r="AJ14" i="4" a="1"/>
  <c r="AJ14" i="4" s="1"/>
  <c r="AJ16" i="18" s="1"/>
  <c r="AJ54" i="18" s="1"/>
  <c r="AJ17" i="4" a="1"/>
  <c r="AJ17" i="4" s="1"/>
  <c r="AJ19" i="18" s="1"/>
  <c r="AJ18" i="4" a="1"/>
  <c r="AJ18" i="4" s="1"/>
  <c r="AJ20" i="18" s="1"/>
  <c r="AJ9" i="4" a="1"/>
  <c r="AJ9" i="4" s="1"/>
  <c r="AI60" i="18"/>
  <c r="AI52" i="19"/>
  <c r="AH19" i="19"/>
  <c r="AI39" i="19"/>
  <c r="AI34" i="19"/>
  <c r="AH14" i="19"/>
  <c r="AH40" i="19"/>
  <c r="AG20" i="19"/>
  <c r="AI51" i="18"/>
  <c r="AH23" i="4"/>
  <c r="AG16" i="11"/>
  <c r="AG39" i="11" s="1"/>
  <c r="AF66" i="11"/>
  <c r="AI59" i="19"/>
  <c r="AG62" i="18"/>
  <c r="AG46" i="11"/>
  <c r="AI31" i="19"/>
  <c r="AH11" i="19"/>
  <c r="AI53" i="18"/>
  <c r="AI36" i="19"/>
  <c r="AH16" i="19"/>
  <c r="AI51" i="19"/>
  <c r="AH35" i="19"/>
  <c r="AG15" i="19"/>
  <c r="AI11" i="18"/>
  <c r="AI22" i="4"/>
  <c r="AI44" i="11" s="1"/>
  <c r="AI55" i="18"/>
  <c r="AI33" i="19"/>
  <c r="AH13" i="19"/>
  <c r="AI30" i="19"/>
  <c r="AH10" i="19"/>
  <c r="AI54" i="18"/>
  <c r="AH49" i="18"/>
  <c r="AH9" i="19" s="1"/>
  <c r="AH24" i="18"/>
  <c r="AI50" i="18"/>
  <c r="AI57" i="18"/>
  <c r="AH37" i="19"/>
  <c r="AG17" i="19"/>
  <c r="AI53" i="19"/>
  <c r="AJ50" i="18" l="1"/>
  <c r="AG22" i="19"/>
  <c r="AJ50" i="19"/>
  <c r="E36" i="15"/>
  <c r="E32" i="16"/>
  <c r="E19" i="17"/>
  <c r="E21" i="17" s="1"/>
  <c r="E22" i="17" s="1"/>
  <c r="AG49" i="11"/>
  <c r="AG66" i="11" s="1"/>
  <c r="AM49" i="11"/>
  <c r="AD49" i="11"/>
  <c r="AD66" i="11" s="1"/>
  <c r="AD68" i="11" s="1"/>
  <c r="AE10" i="11" s="1"/>
  <c r="AE68" i="11" s="1"/>
  <c r="AF10" i="11" s="1"/>
  <c r="AF68" i="11" s="1"/>
  <c r="AG10" i="11" s="1"/>
  <c r="E35" i="17"/>
  <c r="E36" i="17" s="1"/>
  <c r="AJ49" i="11"/>
  <c r="AJ52" i="19"/>
  <c r="AJ56" i="19"/>
  <c r="AJ57" i="19"/>
  <c r="AJ52" i="18"/>
  <c r="AJ55" i="19"/>
  <c r="AJ49" i="19"/>
  <c r="AJ53" i="19"/>
  <c r="AJ57" i="18"/>
  <c r="AI23" i="10"/>
  <c r="AJ51" i="19"/>
  <c r="AJ59" i="19"/>
  <c r="AJ33" i="19"/>
  <c r="AI13" i="19"/>
  <c r="AJ39" i="19"/>
  <c r="AI19" i="19"/>
  <c r="AJ34" i="19"/>
  <c r="AI14" i="19"/>
  <c r="AJ30" i="18"/>
  <c r="AJ43" i="18" s="1"/>
  <c r="AJ15" i="11" s="1"/>
  <c r="AK47" i="11" s="1"/>
  <c r="AJ22" i="10"/>
  <c r="AJ14" i="11" s="1"/>
  <c r="AJ54" i="19"/>
  <c r="AH62" i="18"/>
  <c r="AH46" i="11"/>
  <c r="AJ31" i="19"/>
  <c r="AI11" i="19"/>
  <c r="AI23" i="4"/>
  <c r="AI49" i="18"/>
  <c r="AI9" i="19" s="1"/>
  <c r="AI24" i="18"/>
  <c r="AJ32" i="19"/>
  <c r="AI12" i="19"/>
  <c r="AJ58" i="19"/>
  <c r="AJ11" i="18"/>
  <c r="AJ22" i="4"/>
  <c r="AJ44" i="11" s="1"/>
  <c r="AI18" i="19"/>
  <c r="AJ38" i="19"/>
  <c r="AI61" i="19"/>
  <c r="AJ48" i="19"/>
  <c r="AK17" i="4" a="1"/>
  <c r="AK17" i="4" s="1"/>
  <c r="AK19" i="18" s="1"/>
  <c r="AK14" i="4" a="1"/>
  <c r="AK14" i="4" s="1"/>
  <c r="AK16" i="18" s="1"/>
  <c r="AK13" i="4" a="1"/>
  <c r="AK13" i="4" s="1"/>
  <c r="AK15" i="18" s="1"/>
  <c r="AK20" i="4" a="1"/>
  <c r="AK20" i="4" s="1"/>
  <c r="AK22" i="18" s="1"/>
  <c r="AK19" i="4" a="1"/>
  <c r="AK19" i="4" s="1"/>
  <c r="AK21" i="18" s="1"/>
  <c r="AK11" i="4" a="1"/>
  <c r="AK11" i="4" s="1"/>
  <c r="AK13" i="18" s="1"/>
  <c r="AK18" i="4" a="1"/>
  <c r="AK18" i="4" s="1"/>
  <c r="AK20" i="18" s="1"/>
  <c r="AK16" i="4" a="1"/>
  <c r="AK16" i="4" s="1"/>
  <c r="AK18" i="18" s="1"/>
  <c r="AK10" i="4" a="1"/>
  <c r="AK10" i="4" s="1"/>
  <c r="AK12" i="18" s="1"/>
  <c r="AK9" i="4" a="1"/>
  <c r="AK9" i="4" s="1"/>
  <c r="AK12" i="4" a="1"/>
  <c r="AK12" i="4" s="1"/>
  <c r="AK14" i="18" s="1"/>
  <c r="AK15" i="4" a="1"/>
  <c r="AK15" i="4" s="1"/>
  <c r="AK17" i="18" s="1"/>
  <c r="AL8" i="4"/>
  <c r="AI37" i="19"/>
  <c r="AH17" i="19"/>
  <c r="AI35" i="19"/>
  <c r="AH15" i="19"/>
  <c r="AJ36" i="19"/>
  <c r="AI16" i="19"/>
  <c r="AH16" i="11"/>
  <c r="AH39" i="11" s="1"/>
  <c r="AI40" i="19"/>
  <c r="AH20" i="19"/>
  <c r="AJ58" i="18"/>
  <c r="AJ29" i="19"/>
  <c r="AJ30" i="19"/>
  <c r="AI10" i="19"/>
  <c r="AJ55" i="18"/>
  <c r="AK20" i="10" a="1"/>
  <c r="AK20" i="10" s="1"/>
  <c r="AK41" i="18" s="1"/>
  <c r="AK17" i="10" a="1"/>
  <c r="AK17" i="10" s="1"/>
  <c r="AK38" i="18" s="1"/>
  <c r="AK15" i="10" a="1"/>
  <c r="AK15" i="10" s="1"/>
  <c r="AK36" i="18" s="1"/>
  <c r="AK19" i="10" a="1"/>
  <c r="AK19" i="10" s="1"/>
  <c r="AK40" i="18" s="1"/>
  <c r="AK13" i="10" a="1"/>
  <c r="AK13" i="10" s="1"/>
  <c r="AK34" i="18" s="1"/>
  <c r="AK18" i="10" a="1"/>
  <c r="AK18" i="10" s="1"/>
  <c r="AK39" i="18" s="1"/>
  <c r="AK16" i="10" a="1"/>
  <c r="AK16" i="10" s="1"/>
  <c r="AK37" i="18" s="1"/>
  <c r="AK14" i="10" a="1"/>
  <c r="AK14" i="10" s="1"/>
  <c r="AK35" i="18" s="1"/>
  <c r="AK12" i="10" a="1"/>
  <c r="AK12" i="10" s="1"/>
  <c r="AK33" i="18" s="1"/>
  <c r="AL8" i="10"/>
  <c r="AK11" i="10" a="1"/>
  <c r="AK11" i="10" s="1"/>
  <c r="AK32" i="18" s="1"/>
  <c r="AK10" i="10" a="1"/>
  <c r="AK10" i="10" s="1"/>
  <c r="AK31" i="18" s="1"/>
  <c r="AK9" i="10" a="1"/>
  <c r="AK9" i="10" s="1"/>
  <c r="AH42" i="19"/>
  <c r="AK56" i="18" l="1"/>
  <c r="AI42" i="19"/>
  <c r="E17" i="16"/>
  <c r="E18" i="16" s="1"/>
  <c r="E31" i="16"/>
  <c r="E27" i="17"/>
  <c r="E30" i="17" s="1"/>
  <c r="E37" i="17" s="1"/>
  <c r="E40" i="17" s="1"/>
  <c r="AK55" i="18"/>
  <c r="AK60" i="18"/>
  <c r="AK56" i="19"/>
  <c r="AK54" i="18"/>
  <c r="AH22" i="19"/>
  <c r="AK58" i="19"/>
  <c r="AK57" i="19"/>
  <c r="AL19" i="10" a="1"/>
  <c r="AL19" i="10" s="1"/>
  <c r="AL40" i="18" s="1"/>
  <c r="AL13" i="10" a="1"/>
  <c r="AL13" i="10" s="1"/>
  <c r="AL34" i="18" s="1"/>
  <c r="AL11" i="10" a="1"/>
  <c r="AL11" i="10" s="1"/>
  <c r="AL32" i="18" s="1"/>
  <c r="AL16" i="10" a="1"/>
  <c r="AL16" i="10" s="1"/>
  <c r="AL37" i="18" s="1"/>
  <c r="AL18" i="10" a="1"/>
  <c r="AL18" i="10" s="1"/>
  <c r="AL39" i="18" s="1"/>
  <c r="AL12" i="10" a="1"/>
  <c r="AL12" i="10" s="1"/>
  <c r="AL33" i="18" s="1"/>
  <c r="AL17" i="10" a="1"/>
  <c r="AL17" i="10" s="1"/>
  <c r="AL38" i="18" s="1"/>
  <c r="AL15" i="10" a="1"/>
  <c r="AL15" i="10" s="1"/>
  <c r="AL36" i="18" s="1"/>
  <c r="AL20" i="10" a="1"/>
  <c r="AL20" i="10" s="1"/>
  <c r="AL41" i="18" s="1"/>
  <c r="AM8" i="10"/>
  <c r="AL10" i="10" a="1"/>
  <c r="AL10" i="10" s="1"/>
  <c r="AL31" i="18" s="1"/>
  <c r="AL9" i="10" a="1"/>
  <c r="AL9" i="10" s="1"/>
  <c r="AL14" i="10" a="1"/>
  <c r="AL14" i="10" s="1"/>
  <c r="AL35" i="18" s="1"/>
  <c r="AK29" i="19"/>
  <c r="AK36" i="19"/>
  <c r="AJ16" i="19"/>
  <c r="AK50" i="18"/>
  <c r="AK57" i="18"/>
  <c r="AK52" i="19"/>
  <c r="AI16" i="11"/>
  <c r="AI39" i="11" s="1"/>
  <c r="AH66" i="11"/>
  <c r="AK34" i="19"/>
  <c r="AJ14" i="19"/>
  <c r="AJ61" i="19"/>
  <c r="AK48" i="19"/>
  <c r="AK32" i="19"/>
  <c r="AJ12" i="19"/>
  <c r="AJ23" i="4"/>
  <c r="AK59" i="19"/>
  <c r="AK50" i="19"/>
  <c r="AK58" i="18"/>
  <c r="AK49" i="19"/>
  <c r="AJ35" i="19"/>
  <c r="AI15" i="19"/>
  <c r="AJ40" i="19"/>
  <c r="AI20" i="19"/>
  <c r="AJ37" i="19"/>
  <c r="AI17" i="19"/>
  <c r="AK51" i="18"/>
  <c r="AK38" i="19"/>
  <c r="AJ18" i="19"/>
  <c r="AK51" i="19"/>
  <c r="AK31" i="19"/>
  <c r="AJ11" i="19"/>
  <c r="AG68" i="11"/>
  <c r="AH10" i="11" s="1"/>
  <c r="AK30" i="18"/>
  <c r="AK43" i="18" s="1"/>
  <c r="AK15" i="11" s="1"/>
  <c r="AL47" i="11" s="1"/>
  <c r="AK22" i="10"/>
  <c r="AK14" i="11" s="1"/>
  <c r="AK30" i="19"/>
  <c r="AJ10" i="19"/>
  <c r="AL20" i="4" a="1"/>
  <c r="AL20" i="4" s="1"/>
  <c r="AL22" i="18" s="1"/>
  <c r="AL12" i="4" a="1"/>
  <c r="AL12" i="4" s="1"/>
  <c r="AL14" i="18" s="1"/>
  <c r="AL52" i="18" s="1"/>
  <c r="AL19" i="4" a="1"/>
  <c r="AL19" i="4" s="1"/>
  <c r="AL21" i="18" s="1"/>
  <c r="AL11" i="4" a="1"/>
  <c r="AL11" i="4" s="1"/>
  <c r="AL13" i="18" s="1"/>
  <c r="AL51" i="18" s="1"/>
  <c r="AL18" i="4" a="1"/>
  <c r="AL18" i="4" s="1"/>
  <c r="AL20" i="18" s="1"/>
  <c r="AL17" i="4" a="1"/>
  <c r="AL17" i="4" s="1"/>
  <c r="AL19" i="18" s="1"/>
  <c r="AL16" i="4" a="1"/>
  <c r="AL16" i="4" s="1"/>
  <c r="AL18" i="18" s="1"/>
  <c r="AL56" i="18" s="1"/>
  <c r="AM8" i="4"/>
  <c r="AL14" i="4" a="1"/>
  <c r="AL14" i="4" s="1"/>
  <c r="AL16" i="18" s="1"/>
  <c r="AL15" i="4" a="1"/>
  <c r="AL15" i="4" s="1"/>
  <c r="AL17" i="18" s="1"/>
  <c r="AL55" i="18" s="1"/>
  <c r="AL10" i="4" a="1"/>
  <c r="AL10" i="4" s="1"/>
  <c r="AL12" i="18" s="1"/>
  <c r="AL50" i="18" s="1"/>
  <c r="AL13" i="4" a="1"/>
  <c r="AL13" i="4" s="1"/>
  <c r="AL15" i="18" s="1"/>
  <c r="AL53" i="18" s="1"/>
  <c r="AL9" i="4" a="1"/>
  <c r="AL9" i="4" s="1"/>
  <c r="AK59" i="18"/>
  <c r="AI62" i="18"/>
  <c r="AI22" i="19" s="1"/>
  <c r="AI46" i="11"/>
  <c r="AK55" i="19"/>
  <c r="AK54" i="19"/>
  <c r="AK39" i="19"/>
  <c r="AJ19" i="19"/>
  <c r="AK52" i="18"/>
  <c r="AK53" i="18"/>
  <c r="AJ49" i="18"/>
  <c r="AJ9" i="19" s="1"/>
  <c r="AJ24" i="18"/>
  <c r="AK53" i="19"/>
  <c r="AJ23" i="10"/>
  <c r="AK11" i="18"/>
  <c r="AK22" i="4"/>
  <c r="AK44" i="11" s="1"/>
  <c r="AK33" i="19"/>
  <c r="AJ13" i="19"/>
  <c r="E33" i="16" l="1"/>
  <c r="E35" i="16" s="1"/>
  <c r="E37" i="16" s="1"/>
  <c r="F36" i="16" s="1"/>
  <c r="E43" i="16"/>
  <c r="E45" i="16" s="1"/>
  <c r="AJ42" i="19"/>
  <c r="AL57" i="19"/>
  <c r="AL55" i="19"/>
  <c r="AK23" i="10"/>
  <c r="AL59" i="19"/>
  <c r="AL53" i="19"/>
  <c r="AL58" i="19"/>
  <c r="AL33" i="19"/>
  <c r="AK13" i="19"/>
  <c r="AL54" i="18"/>
  <c r="AL60" i="18"/>
  <c r="AL31" i="19"/>
  <c r="AK11" i="19"/>
  <c r="AJ20" i="19"/>
  <c r="AK40" i="19"/>
  <c r="AK23" i="4"/>
  <c r="AM20" i="4" a="1"/>
  <c r="AM20" i="4" s="1"/>
  <c r="AM22" i="18" s="1"/>
  <c r="AM19" i="4" a="1"/>
  <c r="AM19" i="4" s="1"/>
  <c r="AM21" i="18" s="1"/>
  <c r="AM18" i="4" a="1"/>
  <c r="AM18" i="4" s="1"/>
  <c r="AM20" i="18" s="1"/>
  <c r="AM10" i="4" a="1"/>
  <c r="AM10" i="4" s="1"/>
  <c r="AM12" i="18" s="1"/>
  <c r="AM17" i="4" a="1"/>
  <c r="AM17" i="4" s="1"/>
  <c r="AM19" i="18" s="1"/>
  <c r="AM15" i="4" a="1"/>
  <c r="AM15" i="4" s="1"/>
  <c r="AM17" i="18" s="1"/>
  <c r="AM14" i="4" a="1"/>
  <c r="AM14" i="4" s="1"/>
  <c r="AM16" i="18" s="1"/>
  <c r="AM12" i="4" a="1"/>
  <c r="AM12" i="4" s="1"/>
  <c r="AM14" i="18" s="1"/>
  <c r="AM16" i="4" a="1"/>
  <c r="AM16" i="4" s="1"/>
  <c r="AM18" i="18" s="1"/>
  <c r="AM13" i="4" a="1"/>
  <c r="AM13" i="4" s="1"/>
  <c r="AM15" i="18" s="1"/>
  <c r="AM11" i="4" a="1"/>
  <c r="AM11" i="4" s="1"/>
  <c r="AM13" i="18" s="1"/>
  <c r="AM9" i="4" a="1"/>
  <c r="AM9" i="4" s="1"/>
  <c r="AN8" i="4"/>
  <c r="AL30" i="19"/>
  <c r="AK10" i="19"/>
  <c r="AJ15" i="19"/>
  <c r="AK35" i="19"/>
  <c r="AK42" i="19" s="1"/>
  <c r="AL32" i="19"/>
  <c r="AK12" i="19"/>
  <c r="AL30" i="18"/>
  <c r="AL43" i="18" s="1"/>
  <c r="AL15" i="11" s="1"/>
  <c r="AM47" i="11" s="1"/>
  <c r="AL22" i="10"/>
  <c r="AL14" i="11" s="1"/>
  <c r="AL54" i="19"/>
  <c r="AL51" i="19"/>
  <c r="AL52" i="19"/>
  <c r="AK49" i="18"/>
  <c r="AK9" i="19" s="1"/>
  <c r="AK24" i="18"/>
  <c r="AL39" i="19"/>
  <c r="AK19" i="19"/>
  <c r="AL57" i="18"/>
  <c r="AL38" i="19"/>
  <c r="AK18" i="19"/>
  <c r="AK61" i="19"/>
  <c r="AL48" i="19"/>
  <c r="AJ16" i="11"/>
  <c r="AJ39" i="11" s="1"/>
  <c r="AI66" i="11"/>
  <c r="AL11" i="18"/>
  <c r="AL22" i="4"/>
  <c r="AL44" i="11" s="1"/>
  <c r="AL58" i="18"/>
  <c r="AL49" i="19"/>
  <c r="AM20" i="10" a="1"/>
  <c r="AM20" i="10" s="1"/>
  <c r="AM41" i="18" s="1"/>
  <c r="AM19" i="10" a="1"/>
  <c r="AM19" i="10" s="1"/>
  <c r="AM40" i="18" s="1"/>
  <c r="AM17" i="10" a="1"/>
  <c r="AM17" i="10" s="1"/>
  <c r="AM38" i="18" s="1"/>
  <c r="AM9" i="10" a="1"/>
  <c r="AM9" i="10" s="1"/>
  <c r="AN8" i="10"/>
  <c r="AM14" i="10" a="1"/>
  <c r="AM14" i="10" s="1"/>
  <c r="AM35" i="18" s="1"/>
  <c r="AM16" i="10" a="1"/>
  <c r="AM16" i="10" s="1"/>
  <c r="AM37" i="18" s="1"/>
  <c r="AM15" i="10" a="1"/>
  <c r="AM15" i="10" s="1"/>
  <c r="AM36" i="18" s="1"/>
  <c r="AM18" i="10" a="1"/>
  <c r="AM18" i="10" s="1"/>
  <c r="AM39" i="18" s="1"/>
  <c r="AM11" i="10" a="1"/>
  <c r="AM11" i="10" s="1"/>
  <c r="AM32" i="18" s="1"/>
  <c r="AM10" i="10" a="1"/>
  <c r="AM10" i="10" s="1"/>
  <c r="AM31" i="18" s="1"/>
  <c r="AM13" i="10" a="1"/>
  <c r="AM13" i="10" s="1"/>
  <c r="AM34" i="18" s="1"/>
  <c r="AM12" i="10" a="1"/>
  <c r="AM12" i="10" s="1"/>
  <c r="AM33" i="18" s="1"/>
  <c r="AL36" i="19"/>
  <c r="AK16" i="19"/>
  <c r="AJ62" i="18"/>
  <c r="AJ22" i="19" s="1"/>
  <c r="AJ46" i="11"/>
  <c r="AL56" i="19"/>
  <c r="AL59" i="18"/>
  <c r="AH68" i="11"/>
  <c r="AI10" i="11" s="1"/>
  <c r="AK37" i="19"/>
  <c r="AJ17" i="19"/>
  <c r="AL50" i="19"/>
  <c r="AL34" i="19"/>
  <c r="AK14" i="19"/>
  <c r="AL29" i="19"/>
  <c r="AM51" i="19" l="1"/>
  <c r="AM49" i="19"/>
  <c r="E40" i="16"/>
  <c r="AM53" i="19"/>
  <c r="AM56" i="19"/>
  <c r="AL23" i="10"/>
  <c r="AM50" i="19"/>
  <c r="AM52" i="19"/>
  <c r="AM58" i="19"/>
  <c r="AM57" i="19"/>
  <c r="AM54" i="19"/>
  <c r="AM39" i="19"/>
  <c r="AL19" i="19"/>
  <c r="AM11" i="18"/>
  <c r="AM22" i="4"/>
  <c r="AM44" i="11" s="1"/>
  <c r="AM50" i="18"/>
  <c r="AM31" i="19"/>
  <c r="AL11" i="19"/>
  <c r="AL61" i="19"/>
  <c r="AM48" i="19"/>
  <c r="AK62" i="18"/>
  <c r="AK22" i="19" s="1"/>
  <c r="AK46" i="11"/>
  <c r="AM32" i="19"/>
  <c r="AL12" i="19"/>
  <c r="AM51" i="18"/>
  <c r="AM58" i="18"/>
  <c r="AL16" i="19"/>
  <c r="AM36" i="19"/>
  <c r="AL37" i="19"/>
  <c r="AK17" i="19"/>
  <c r="AL35" i="19"/>
  <c r="AK15" i="19"/>
  <c r="AM53" i="18"/>
  <c r="AM59" i="18"/>
  <c r="AI68" i="11"/>
  <c r="AJ10" i="11" s="1"/>
  <c r="AM56" i="18"/>
  <c r="AM60" i="18"/>
  <c r="AM55" i="19"/>
  <c r="AN17" i="10" a="1"/>
  <c r="AN17" i="10" s="1"/>
  <c r="AN38" i="18" s="1"/>
  <c r="AN15" i="10" a="1"/>
  <c r="AN15" i="10" s="1"/>
  <c r="AN36" i="18" s="1"/>
  <c r="AN19" i="10" a="1"/>
  <c r="AN19" i="10" s="1"/>
  <c r="AN40" i="18" s="1"/>
  <c r="AN16" i="10" a="1"/>
  <c r="AN16" i="10" s="1"/>
  <c r="AN37" i="18" s="1"/>
  <c r="AN14" i="10" a="1"/>
  <c r="AN14" i="10" s="1"/>
  <c r="AN35" i="18" s="1"/>
  <c r="AN13" i="10" a="1"/>
  <c r="AN13" i="10" s="1"/>
  <c r="AN34" i="18" s="1"/>
  <c r="AN18" i="10" a="1"/>
  <c r="AN18" i="10" s="1"/>
  <c r="AN39" i="18" s="1"/>
  <c r="AN11" i="10" a="1"/>
  <c r="AN11" i="10" s="1"/>
  <c r="AN32" i="18" s="1"/>
  <c r="AN20" i="10" a="1"/>
  <c r="AN20" i="10" s="1"/>
  <c r="AN41" i="18" s="1"/>
  <c r="AN10" i="10" a="1"/>
  <c r="AN10" i="10" s="1"/>
  <c r="AN31" i="18" s="1"/>
  <c r="AO8" i="10"/>
  <c r="AN9" i="10" a="1"/>
  <c r="AN9" i="10" s="1"/>
  <c r="AN12" i="10" a="1"/>
  <c r="AN12" i="10" s="1"/>
  <c r="AN33" i="18" s="1"/>
  <c r="AL49" i="18"/>
  <c r="AL9" i="19" s="1"/>
  <c r="AL24" i="18"/>
  <c r="AM38" i="19"/>
  <c r="AL18" i="19"/>
  <c r="AM52" i="18"/>
  <c r="AL23" i="4"/>
  <c r="AM29" i="19"/>
  <c r="AM30" i="18"/>
  <c r="AM43" i="18" s="1"/>
  <c r="AM22" i="10"/>
  <c r="AM14" i="11" s="1"/>
  <c r="AM30" i="19"/>
  <c r="AL10" i="19"/>
  <c r="AM54" i="18"/>
  <c r="AL40" i="19"/>
  <c r="AK20" i="19"/>
  <c r="AM33" i="19"/>
  <c r="AL13" i="19"/>
  <c r="AK16" i="11"/>
  <c r="AK39" i="11" s="1"/>
  <c r="AJ66" i="11"/>
  <c r="AM55" i="18"/>
  <c r="AM59" i="19"/>
  <c r="AM34" i="19"/>
  <c r="AL14" i="19"/>
  <c r="AN19" i="4" a="1"/>
  <c r="AN19" i="4" s="1"/>
  <c r="AN21" i="18" s="1"/>
  <c r="AN18" i="4" a="1"/>
  <c r="AN18" i="4" s="1"/>
  <c r="AN20" i="18" s="1"/>
  <c r="AN16" i="4" a="1"/>
  <c r="AN16" i="4" s="1"/>
  <c r="AN18" i="18" s="1"/>
  <c r="AN15" i="4" a="1"/>
  <c r="AN15" i="4" s="1"/>
  <c r="AN17" i="18" s="1"/>
  <c r="AN13" i="4" a="1"/>
  <c r="AN13" i="4" s="1"/>
  <c r="AN15" i="18" s="1"/>
  <c r="AN20" i="4" a="1"/>
  <c r="AN20" i="4" s="1"/>
  <c r="AN22" i="18" s="1"/>
  <c r="AN12" i="4" a="1"/>
  <c r="AN12" i="4" s="1"/>
  <c r="AN14" i="18" s="1"/>
  <c r="AN52" i="18" s="1"/>
  <c r="AN17" i="4" a="1"/>
  <c r="AN17" i="4" s="1"/>
  <c r="AN19" i="18" s="1"/>
  <c r="AN11" i="4" a="1"/>
  <c r="AN11" i="4" s="1"/>
  <c r="AN13" i="18" s="1"/>
  <c r="AN51" i="18" s="1"/>
  <c r="AN10" i="4" a="1"/>
  <c r="AN10" i="4" s="1"/>
  <c r="AN12" i="18" s="1"/>
  <c r="AN9" i="4" a="1"/>
  <c r="AN9" i="4" s="1"/>
  <c r="AO8" i="4"/>
  <c r="AN14" i="4" a="1"/>
  <c r="AN14" i="4" s="1"/>
  <c r="AN16" i="18" s="1"/>
  <c r="AN54" i="18" s="1"/>
  <c r="AM57" i="18"/>
  <c r="AN60" i="18" l="1"/>
  <c r="AN58" i="18"/>
  <c r="AM23" i="4"/>
  <c r="AN59" i="18"/>
  <c r="AN54" i="19"/>
  <c r="AN53" i="18"/>
  <c r="AM23" i="10"/>
  <c r="AL42" i="19"/>
  <c r="AJ68" i="11"/>
  <c r="AK10" i="11" s="1"/>
  <c r="AN50" i="18"/>
  <c r="AN52" i="19"/>
  <c r="AM35" i="19"/>
  <c r="AM42" i="19" s="1"/>
  <c r="AL15" i="19"/>
  <c r="AN31" i="19"/>
  <c r="AM11" i="19"/>
  <c r="AN56" i="19"/>
  <c r="AN30" i="19"/>
  <c r="AM10" i="19"/>
  <c r="AN30" i="18"/>
  <c r="AN43" i="18" s="1"/>
  <c r="AN15" i="11" s="1"/>
  <c r="AO47" i="11" s="1"/>
  <c r="AN22" i="10"/>
  <c r="AN53" i="19"/>
  <c r="AN32" i="19"/>
  <c r="AM12" i="19"/>
  <c r="AN34" i="19"/>
  <c r="AM14" i="19"/>
  <c r="AN57" i="18"/>
  <c r="AO20" i="10" a="1"/>
  <c r="AO20" i="10" s="1"/>
  <c r="AO41" i="18" s="1"/>
  <c r="AO17" i="10" a="1"/>
  <c r="AO17" i="10" s="1"/>
  <c r="AO38" i="18" s="1"/>
  <c r="AO15" i="10" a="1"/>
  <c r="AO15" i="10" s="1"/>
  <c r="AO36" i="18" s="1"/>
  <c r="AO13" i="10" a="1"/>
  <c r="AO13" i="10" s="1"/>
  <c r="AO34" i="18" s="1"/>
  <c r="AO18" i="10" a="1"/>
  <c r="AO18" i="10" s="1"/>
  <c r="AO39" i="18" s="1"/>
  <c r="AO19" i="10" a="1"/>
  <c r="AO19" i="10" s="1"/>
  <c r="AO40" i="18" s="1"/>
  <c r="AO16" i="10" a="1"/>
  <c r="AO16" i="10" s="1"/>
  <c r="AO37" i="18" s="1"/>
  <c r="AO10" i="10" a="1"/>
  <c r="AO10" i="10" s="1"/>
  <c r="AO31" i="18" s="1"/>
  <c r="AO9" i="10" a="1"/>
  <c r="AO9" i="10" s="1"/>
  <c r="AO12" i="10" a="1"/>
  <c r="AO12" i="10" s="1"/>
  <c r="AO33" i="18" s="1"/>
  <c r="AO14" i="10" a="1"/>
  <c r="AO14" i="10" s="1"/>
  <c r="AO35" i="18" s="1"/>
  <c r="AP8" i="10"/>
  <c r="AO11" i="10" a="1"/>
  <c r="AO11" i="10" s="1"/>
  <c r="AO32" i="18" s="1"/>
  <c r="AN58" i="19"/>
  <c r="AL16" i="11"/>
  <c r="AL39" i="11" s="1"/>
  <c r="AK66" i="11"/>
  <c r="AN51" i="19"/>
  <c r="AM37" i="19"/>
  <c r="AL17" i="19"/>
  <c r="AM49" i="18"/>
  <c r="AM9" i="19" s="1"/>
  <c r="AM24" i="18"/>
  <c r="AN59" i="19"/>
  <c r="AN36" i="19"/>
  <c r="AM16" i="19"/>
  <c r="AM61" i="19"/>
  <c r="F33" i="17" s="1"/>
  <c r="AN48" i="19"/>
  <c r="F34" i="17"/>
  <c r="AM15" i="11"/>
  <c r="AN47" i="11" s="1"/>
  <c r="AN38" i="19"/>
  <c r="AM18" i="19"/>
  <c r="AN55" i="19"/>
  <c r="AN39" i="19"/>
  <c r="AM19" i="19"/>
  <c r="AO17" i="4" a="1"/>
  <c r="AO17" i="4" s="1"/>
  <c r="AO19" i="18" s="1"/>
  <c r="AO57" i="18" s="1"/>
  <c r="AO14" i="4" a="1"/>
  <c r="AO14" i="4" s="1"/>
  <c r="AO16" i="18" s="1"/>
  <c r="AO54" i="18" s="1"/>
  <c r="AO13" i="4" a="1"/>
  <c r="AO13" i="4" s="1"/>
  <c r="AO15" i="18" s="1"/>
  <c r="AO20" i="4" a="1"/>
  <c r="AO20" i="4" s="1"/>
  <c r="AO22" i="18" s="1"/>
  <c r="AO19" i="4" a="1"/>
  <c r="AO19" i="4" s="1"/>
  <c r="AO21" i="18" s="1"/>
  <c r="AO11" i="4" a="1"/>
  <c r="AO11" i="4" s="1"/>
  <c r="AO13" i="18" s="1"/>
  <c r="AO18" i="4" a="1"/>
  <c r="AO18" i="4" s="1"/>
  <c r="AO20" i="18" s="1"/>
  <c r="AO58" i="18" s="1"/>
  <c r="AO10" i="4" a="1"/>
  <c r="AO10" i="4" s="1"/>
  <c r="AO12" i="18" s="1"/>
  <c r="AO50" i="18" s="1"/>
  <c r="AO9" i="4" a="1"/>
  <c r="AO9" i="4" s="1"/>
  <c r="AP8" i="4"/>
  <c r="AO16" i="4" a="1"/>
  <c r="AO16" i="4" s="1"/>
  <c r="AO18" i="18" s="1"/>
  <c r="AO15" i="4" a="1"/>
  <c r="AO15" i="4" s="1"/>
  <c r="AO17" i="18" s="1"/>
  <c r="AO55" i="18" s="1"/>
  <c r="AO12" i="4" a="1"/>
  <c r="AO12" i="4" s="1"/>
  <c r="AO14" i="18" s="1"/>
  <c r="AN55" i="18"/>
  <c r="AM40" i="19"/>
  <c r="AL20" i="19"/>
  <c r="AL62" i="18"/>
  <c r="AL22" i="19" s="1"/>
  <c r="AL46" i="11"/>
  <c r="AN49" i="19"/>
  <c r="AN57" i="19"/>
  <c r="AN33" i="19"/>
  <c r="AM13" i="19"/>
  <c r="AN11" i="18"/>
  <c r="AN22" i="4"/>
  <c r="AN56" i="18"/>
  <c r="AN29" i="19"/>
  <c r="AN50" i="19"/>
  <c r="AO56" i="18" l="1"/>
  <c r="AO59" i="18"/>
  <c r="AO49" i="19"/>
  <c r="AO50" i="19"/>
  <c r="AO52" i="18"/>
  <c r="AO60" i="18"/>
  <c r="AK68" i="11"/>
  <c r="AL10" i="11" s="1"/>
  <c r="AO11" i="18"/>
  <c r="AO22" i="4"/>
  <c r="AO44" i="11" s="1"/>
  <c r="F17" i="17"/>
  <c r="AM16" i="11"/>
  <c r="AL66" i="11"/>
  <c r="AP20" i="4" a="1"/>
  <c r="AP20" i="4" s="1"/>
  <c r="AP22" i="18" s="1"/>
  <c r="AP12" i="4" a="1"/>
  <c r="AP12" i="4" s="1"/>
  <c r="AP14" i="18" s="1"/>
  <c r="AP19" i="4" a="1"/>
  <c r="AP19" i="4" s="1"/>
  <c r="AP21" i="18" s="1"/>
  <c r="AP11" i="4" a="1"/>
  <c r="AP11" i="4" s="1"/>
  <c r="AP13" i="18" s="1"/>
  <c r="AP18" i="4" a="1"/>
  <c r="AP18" i="4" s="1"/>
  <c r="AP20" i="18" s="1"/>
  <c r="AP17" i="4" a="1"/>
  <c r="AP17" i="4" s="1"/>
  <c r="AP19" i="18" s="1"/>
  <c r="AP16" i="4" a="1"/>
  <c r="AP16" i="4" s="1"/>
  <c r="AP18" i="18" s="1"/>
  <c r="AP13" i="4" a="1"/>
  <c r="AP13" i="4" s="1"/>
  <c r="AP15" i="18" s="1"/>
  <c r="AP14" i="4" a="1"/>
  <c r="AP14" i="4" s="1"/>
  <c r="AP16" i="18" s="1"/>
  <c r="AP9" i="4" a="1"/>
  <c r="AP9" i="4" s="1"/>
  <c r="AQ8" i="4"/>
  <c r="AP15" i="4" a="1"/>
  <c r="AP15" i="4" s="1"/>
  <c r="AP17" i="18" s="1"/>
  <c r="AP10" i="4" a="1"/>
  <c r="AP10" i="4" s="1"/>
  <c r="AP12" i="18" s="1"/>
  <c r="AO34" i="19"/>
  <c r="AN14" i="19"/>
  <c r="AO56" i="19"/>
  <c r="AO48" i="19"/>
  <c r="AN61" i="19"/>
  <c r="AN44" i="11"/>
  <c r="AN23" i="4"/>
  <c r="AN37" i="19"/>
  <c r="AN42" i="19" s="1"/>
  <c r="AM17" i="19"/>
  <c r="AO32" i="19"/>
  <c r="AN12" i="19"/>
  <c r="AO31" i="19"/>
  <c r="AN11" i="19"/>
  <c r="AN49" i="18"/>
  <c r="AN9" i="19" s="1"/>
  <c r="AN24" i="18"/>
  <c r="AN40" i="19"/>
  <c r="AM20" i="19"/>
  <c r="AO39" i="19"/>
  <c r="AN19" i="19"/>
  <c r="AO51" i="19"/>
  <c r="AO53" i="19"/>
  <c r="AO51" i="18"/>
  <c r="AO55" i="19"/>
  <c r="AO36" i="19"/>
  <c r="AN16" i="19"/>
  <c r="AO30" i="18"/>
  <c r="AO43" i="18" s="1"/>
  <c r="AO15" i="11" s="1"/>
  <c r="AP47" i="11" s="1"/>
  <c r="AO22" i="10"/>
  <c r="AO14" i="11" s="1"/>
  <c r="AN23" i="10"/>
  <c r="AN14" i="11"/>
  <c r="AN35" i="19"/>
  <c r="AM15" i="19"/>
  <c r="AO33" i="19"/>
  <c r="AN13" i="19"/>
  <c r="AO54" i="19"/>
  <c r="AO52" i="19"/>
  <c r="AO57" i="19"/>
  <c r="AO38" i="19"/>
  <c r="AN18" i="19"/>
  <c r="AO59" i="19"/>
  <c r="AP13" i="10" a="1"/>
  <c r="AP13" i="10" s="1"/>
  <c r="AP34" i="18" s="1"/>
  <c r="AP11" i="10" a="1"/>
  <c r="AP11" i="10" s="1"/>
  <c r="AP32" i="18" s="1"/>
  <c r="AP16" i="10" a="1"/>
  <c r="AP16" i="10" s="1"/>
  <c r="AP37" i="18" s="1"/>
  <c r="AP17" i="10" a="1"/>
  <c r="AP17" i="10" s="1"/>
  <c r="AP38" i="18" s="1"/>
  <c r="AP14" i="10" a="1"/>
  <c r="AP14" i="10" s="1"/>
  <c r="AP35" i="18" s="1"/>
  <c r="AP20" i="10" a="1"/>
  <c r="AP20" i="10" s="1"/>
  <c r="AP41" i="18" s="1"/>
  <c r="AP18" i="10" a="1"/>
  <c r="AP18" i="10" s="1"/>
  <c r="AP39" i="18" s="1"/>
  <c r="AP12" i="10" a="1"/>
  <c r="AP12" i="10" s="1"/>
  <c r="AP33" i="18" s="1"/>
  <c r="AP9" i="10" a="1"/>
  <c r="AP9" i="10" s="1"/>
  <c r="AQ8" i="10"/>
  <c r="AP19" i="10" a="1"/>
  <c r="AP19" i="10" s="1"/>
  <c r="AP40" i="18" s="1"/>
  <c r="AP15" i="10" a="1"/>
  <c r="AP15" i="10" s="1"/>
  <c r="AP36" i="18" s="1"/>
  <c r="AP10" i="10" a="1"/>
  <c r="AP10" i="10" s="1"/>
  <c r="AP31" i="18" s="1"/>
  <c r="AO29" i="19"/>
  <c r="AO53" i="18"/>
  <c r="AM62" i="18"/>
  <c r="AM22" i="19" s="1"/>
  <c r="F18" i="17"/>
  <c r="AM46" i="11"/>
  <c r="AO58" i="19"/>
  <c r="AO30" i="19"/>
  <c r="AN10" i="19"/>
  <c r="AP50" i="19" l="1"/>
  <c r="AP54" i="19"/>
  <c r="AP56" i="19"/>
  <c r="AP49" i="19"/>
  <c r="AO23" i="4"/>
  <c r="AP57" i="19"/>
  <c r="AP54" i="18"/>
  <c r="AL68" i="11"/>
  <c r="AM10" i="11" s="1"/>
  <c r="AM37" i="11" s="1"/>
  <c r="AP51" i="19"/>
  <c r="AP58" i="19"/>
  <c r="AP55" i="19"/>
  <c r="F10" i="16"/>
  <c r="AB23" i="19"/>
  <c r="AO23" i="10"/>
  <c r="AP31" i="19"/>
  <c r="AO11" i="19"/>
  <c r="AP11" i="18"/>
  <c r="AP22" i="4"/>
  <c r="AP44" i="11" s="1"/>
  <c r="AP52" i="18"/>
  <c r="AQ20" i="10" a="1"/>
  <c r="AQ20" i="10" s="1"/>
  <c r="AQ41" i="18" s="1"/>
  <c r="AQ19" i="10" a="1"/>
  <c r="AQ19" i="10" s="1"/>
  <c r="AQ40" i="18" s="1"/>
  <c r="AQ17" i="10" a="1"/>
  <c r="AQ17" i="10" s="1"/>
  <c r="AQ38" i="18" s="1"/>
  <c r="AQ9" i="10" a="1"/>
  <c r="AQ9" i="10" s="1"/>
  <c r="AQ14" i="10" a="1"/>
  <c r="AQ14" i="10" s="1"/>
  <c r="AQ35" i="18" s="1"/>
  <c r="AQ13" i="10" a="1"/>
  <c r="AQ13" i="10" s="1"/>
  <c r="AQ34" i="18" s="1"/>
  <c r="AQ18" i="10" a="1"/>
  <c r="AQ18" i="10" s="1"/>
  <c r="AQ39" i="18" s="1"/>
  <c r="AQ15" i="10" a="1"/>
  <c r="AQ15" i="10" s="1"/>
  <c r="AQ36" i="18" s="1"/>
  <c r="AQ12" i="10" a="1"/>
  <c r="AQ12" i="10" s="1"/>
  <c r="AQ33" i="18" s="1"/>
  <c r="AQ11" i="10" a="1"/>
  <c r="AQ11" i="10" s="1"/>
  <c r="AQ32" i="18" s="1"/>
  <c r="AQ16" i="10" a="1"/>
  <c r="AQ16" i="10" s="1"/>
  <c r="AQ37" i="18" s="1"/>
  <c r="AQ10" i="10" a="1"/>
  <c r="AQ10" i="10" s="1"/>
  <c r="AQ31" i="18" s="1"/>
  <c r="AR8" i="10"/>
  <c r="AP48" i="19"/>
  <c r="AO61" i="19"/>
  <c r="AP60" i="18"/>
  <c r="AP30" i="18"/>
  <c r="AP43" i="18" s="1"/>
  <c r="AP15" i="11" s="1"/>
  <c r="AQ47" i="11" s="1"/>
  <c r="AP22" i="10"/>
  <c r="AP14" i="11" s="1"/>
  <c r="AP39" i="19"/>
  <c r="AO19" i="19"/>
  <c r="AP32" i="19"/>
  <c r="AO12" i="19"/>
  <c r="AP53" i="18"/>
  <c r="AP59" i="19"/>
  <c r="AO13" i="19"/>
  <c r="AP33" i="19"/>
  <c r="AP56" i="18"/>
  <c r="AP30" i="19"/>
  <c r="AO10" i="19"/>
  <c r="AP29" i="19"/>
  <c r="AP36" i="19"/>
  <c r="AO16" i="19"/>
  <c r="AO40" i="19"/>
  <c r="AN20" i="19"/>
  <c r="AO37" i="19"/>
  <c r="AN17" i="19"/>
  <c r="AP34" i="19"/>
  <c r="AO14" i="19"/>
  <c r="AP57" i="18"/>
  <c r="AP38" i="19"/>
  <c r="AO18" i="19"/>
  <c r="AN62" i="18"/>
  <c r="AN22" i="19" s="1"/>
  <c r="AN46" i="11"/>
  <c r="AO16" i="11" s="1"/>
  <c r="AO39" i="11" s="1"/>
  <c r="AP50" i="18"/>
  <c r="AP58" i="18"/>
  <c r="AN16" i="11"/>
  <c r="AN39" i="11" s="1"/>
  <c r="AM66" i="11"/>
  <c r="AO35" i="19"/>
  <c r="AN15" i="19"/>
  <c r="AP55" i="18"/>
  <c r="AP51" i="18"/>
  <c r="AP52" i="19"/>
  <c r="AP53" i="19"/>
  <c r="AQ20" i="4" a="1"/>
  <c r="AQ20" i="4" s="1"/>
  <c r="AQ22" i="18" s="1"/>
  <c r="AQ60" i="18" s="1"/>
  <c r="AQ19" i="4" a="1"/>
  <c r="AQ19" i="4" s="1"/>
  <c r="AQ21" i="18" s="1"/>
  <c r="AQ59" i="18" s="1"/>
  <c r="AQ18" i="4" a="1"/>
  <c r="AQ18" i="4" s="1"/>
  <c r="AQ20" i="18" s="1"/>
  <c r="AQ10" i="4" a="1"/>
  <c r="AQ10" i="4" s="1"/>
  <c r="AQ12" i="18" s="1"/>
  <c r="AQ17" i="4" a="1"/>
  <c r="AQ17" i="4" s="1"/>
  <c r="AQ19" i="18" s="1"/>
  <c r="AQ15" i="4" a="1"/>
  <c r="AQ15" i="4" s="1"/>
  <c r="AQ17" i="18" s="1"/>
  <c r="AQ14" i="4" a="1"/>
  <c r="AQ14" i="4" s="1"/>
  <c r="AQ16" i="18" s="1"/>
  <c r="AQ13" i="4" a="1"/>
  <c r="AQ13" i="4" s="1"/>
  <c r="AQ15" i="18" s="1"/>
  <c r="AQ53" i="18" s="1"/>
  <c r="AQ11" i="4" a="1"/>
  <c r="AQ11" i="4" s="1"/>
  <c r="AQ13" i="18" s="1"/>
  <c r="AQ51" i="18" s="1"/>
  <c r="AR8" i="4"/>
  <c r="AQ12" i="4" a="1"/>
  <c r="AQ12" i="4" s="1"/>
  <c r="AQ14" i="18" s="1"/>
  <c r="AQ52" i="18" s="1"/>
  <c r="AQ9" i="4" a="1"/>
  <c r="AQ9" i="4" s="1"/>
  <c r="AQ16" i="4" a="1"/>
  <c r="AQ16" i="4" s="1"/>
  <c r="AQ18" i="18" s="1"/>
  <c r="AQ56" i="18" s="1"/>
  <c r="AP59" i="18"/>
  <c r="AO49" i="18"/>
  <c r="AO9" i="19" s="1"/>
  <c r="AO24" i="18"/>
  <c r="AQ54" i="18" l="1"/>
  <c r="AQ57" i="18"/>
  <c r="AQ55" i="18"/>
  <c r="AP23" i="4"/>
  <c r="AQ49" i="19"/>
  <c r="AQ57" i="19"/>
  <c r="AQ39" i="19"/>
  <c r="AP19" i="19"/>
  <c r="AO62" i="18"/>
  <c r="AO46" i="11"/>
  <c r="AN66" i="11"/>
  <c r="AQ50" i="19"/>
  <c r="AP49" i="18"/>
  <c r="AP9" i="19" s="1"/>
  <c r="AP24" i="18"/>
  <c r="AQ53" i="19"/>
  <c r="AP35" i="19"/>
  <c r="AO15" i="19"/>
  <c r="AQ55" i="19"/>
  <c r="AQ34" i="19"/>
  <c r="AP14" i="19"/>
  <c r="AQ59" i="19"/>
  <c r="AR19" i="10" a="1"/>
  <c r="AR19" i="10" s="1"/>
  <c r="AR40" i="18" s="1"/>
  <c r="AR17" i="10" a="1"/>
  <c r="AR17" i="10" s="1"/>
  <c r="AR38" i="18" s="1"/>
  <c r="AR20" i="10" a="1"/>
  <c r="AR20" i="10" s="1"/>
  <c r="AR41" i="18" s="1"/>
  <c r="AR15" i="10" a="1"/>
  <c r="AR15" i="10" s="1"/>
  <c r="AR36" i="18" s="1"/>
  <c r="AR16" i="10" a="1"/>
  <c r="AR16" i="10" s="1"/>
  <c r="AR37" i="18" s="1"/>
  <c r="AR12" i="10" a="1"/>
  <c r="AR12" i="10" s="1"/>
  <c r="AR33" i="18" s="1"/>
  <c r="AR11" i="10" a="1"/>
  <c r="AR11" i="10" s="1"/>
  <c r="AR32" i="18" s="1"/>
  <c r="AR14" i="10" a="1"/>
  <c r="AR14" i="10" s="1"/>
  <c r="AR35" i="18" s="1"/>
  <c r="AR13" i="10" a="1"/>
  <c r="AR13" i="10" s="1"/>
  <c r="AR34" i="18" s="1"/>
  <c r="AR10" i="10" a="1"/>
  <c r="AR10" i="10" s="1"/>
  <c r="AR31" i="18" s="1"/>
  <c r="AR9" i="10" a="1"/>
  <c r="AR9" i="10" s="1"/>
  <c r="AR18" i="10" a="1"/>
  <c r="AR18" i="10" s="1"/>
  <c r="AR39" i="18" s="1"/>
  <c r="AS8" i="10"/>
  <c r="AQ29" i="19"/>
  <c r="AQ31" i="19"/>
  <c r="AP11" i="19"/>
  <c r="AQ52" i="19"/>
  <c r="AQ38" i="19"/>
  <c r="AP18" i="19"/>
  <c r="AP37" i="19"/>
  <c r="AO17" i="19"/>
  <c r="AO42" i="19"/>
  <c r="AQ56" i="19"/>
  <c r="AQ51" i="19"/>
  <c r="AQ30" i="18"/>
  <c r="AQ43" i="18" s="1"/>
  <c r="AQ15" i="11" s="1"/>
  <c r="AR47" i="11" s="1"/>
  <c r="AQ22" i="10"/>
  <c r="AQ14" i="11" s="1"/>
  <c r="AQ11" i="18"/>
  <c r="AQ22" i="4"/>
  <c r="AQ44" i="11" s="1"/>
  <c r="AQ50" i="18"/>
  <c r="AP23" i="10"/>
  <c r="AQ58" i="18"/>
  <c r="AQ58" i="19"/>
  <c r="AP40" i="19"/>
  <c r="AO20" i="19"/>
  <c r="AQ30" i="19"/>
  <c r="AP10" i="19"/>
  <c r="AQ32" i="19"/>
  <c r="AP12" i="19"/>
  <c r="AP61" i="19"/>
  <c r="AQ48" i="19"/>
  <c r="AQ54" i="19"/>
  <c r="AR19" i="4" a="1"/>
  <c r="AR19" i="4" s="1"/>
  <c r="AR21" i="18" s="1"/>
  <c r="AR18" i="4" a="1"/>
  <c r="AR18" i="4" s="1"/>
  <c r="AR20" i="18" s="1"/>
  <c r="AR16" i="4" a="1"/>
  <c r="AR16" i="4" s="1"/>
  <c r="AR18" i="18" s="1"/>
  <c r="AR15" i="4" a="1"/>
  <c r="AR15" i="4" s="1"/>
  <c r="AR17" i="18" s="1"/>
  <c r="AR13" i="4" a="1"/>
  <c r="AR13" i="4" s="1"/>
  <c r="AR15" i="18" s="1"/>
  <c r="AR20" i="4" a="1"/>
  <c r="AR20" i="4" s="1"/>
  <c r="AR22" i="18" s="1"/>
  <c r="AR12" i="4" a="1"/>
  <c r="AR12" i="4" s="1"/>
  <c r="AR14" i="18" s="1"/>
  <c r="AS8" i="4"/>
  <c r="AR14" i="4" a="1"/>
  <c r="AR14" i="4" s="1"/>
  <c r="AR16" i="18" s="1"/>
  <c r="AR54" i="18" s="1"/>
  <c r="AR9" i="4" a="1"/>
  <c r="AR9" i="4" s="1"/>
  <c r="AR11" i="4" a="1"/>
  <c r="AR11" i="4" s="1"/>
  <c r="AR13" i="18" s="1"/>
  <c r="AR51" i="18" s="1"/>
  <c r="AR10" i="4" a="1"/>
  <c r="AR10" i="4" s="1"/>
  <c r="AR12" i="18" s="1"/>
  <c r="AR17" i="4" a="1"/>
  <c r="AR17" i="4" s="1"/>
  <c r="AR19" i="18" s="1"/>
  <c r="AQ36" i="19"/>
  <c r="AP16" i="19"/>
  <c r="AQ33" i="19"/>
  <c r="AP13" i="19"/>
  <c r="F30" i="15"/>
  <c r="F31" i="15" s="1"/>
  <c r="AM39" i="11"/>
  <c r="AM68" i="11" s="1"/>
  <c r="AR59" i="18" l="1"/>
  <c r="AR55" i="18"/>
  <c r="AR60" i="18"/>
  <c r="AR50" i="19"/>
  <c r="AR58" i="18"/>
  <c r="AR57" i="18"/>
  <c r="AR53" i="18"/>
  <c r="AO22" i="19"/>
  <c r="AR55" i="19"/>
  <c r="AR51" i="19"/>
  <c r="AP62" i="18"/>
  <c r="AP46" i="11"/>
  <c r="AR11" i="18"/>
  <c r="AR22" i="4"/>
  <c r="AR44" i="11" s="1"/>
  <c r="AR32" i="19"/>
  <c r="AQ12" i="19"/>
  <c r="AR29" i="19"/>
  <c r="AQ37" i="19"/>
  <c r="AP17" i="19"/>
  <c r="AP42" i="19"/>
  <c r="AR34" i="19"/>
  <c r="AQ14" i="19"/>
  <c r="AS17" i="4" a="1"/>
  <c r="AS17" i="4" s="1"/>
  <c r="AS19" i="18" s="1"/>
  <c r="AS14" i="4" a="1"/>
  <c r="AS14" i="4" s="1"/>
  <c r="AS16" i="18" s="1"/>
  <c r="AS13" i="4" a="1"/>
  <c r="AS13" i="4" s="1"/>
  <c r="AS15" i="18" s="1"/>
  <c r="AS20" i="4" a="1"/>
  <c r="AS20" i="4" s="1"/>
  <c r="AS22" i="18" s="1"/>
  <c r="AS19" i="4" a="1"/>
  <c r="AS19" i="4" s="1"/>
  <c r="AS21" i="18" s="1"/>
  <c r="AS11" i="4" a="1"/>
  <c r="AS11" i="4" s="1"/>
  <c r="AS13" i="18" s="1"/>
  <c r="AS18" i="4" a="1"/>
  <c r="AS18" i="4" s="1"/>
  <c r="AS20" i="18" s="1"/>
  <c r="AS10" i="4" a="1"/>
  <c r="AS10" i="4" s="1"/>
  <c r="AS12" i="18" s="1"/>
  <c r="AS12" i="4" a="1"/>
  <c r="AS12" i="4" s="1"/>
  <c r="AS14" i="18" s="1"/>
  <c r="AS9" i="4" a="1"/>
  <c r="AS9" i="4" s="1"/>
  <c r="AS15" i="4" a="1"/>
  <c r="AS15" i="4" s="1"/>
  <c r="AS17" i="18" s="1"/>
  <c r="AT8" i="4"/>
  <c r="AS16" i="4" a="1"/>
  <c r="AS16" i="4" s="1"/>
  <c r="AS18" i="18" s="1"/>
  <c r="AR30" i="19"/>
  <c r="AQ10" i="19"/>
  <c r="AS20" i="10" a="1"/>
  <c r="AS20" i="10" s="1"/>
  <c r="AS41" i="18" s="1"/>
  <c r="AS17" i="10" a="1"/>
  <c r="AS17" i="10" s="1"/>
  <c r="AS38" i="18" s="1"/>
  <c r="AS15" i="10" a="1"/>
  <c r="AS15" i="10" s="1"/>
  <c r="AS36" i="18" s="1"/>
  <c r="AS13" i="10" a="1"/>
  <c r="AS13" i="10" s="1"/>
  <c r="AS34" i="18" s="1"/>
  <c r="AS18" i="10" a="1"/>
  <c r="AS18" i="10" s="1"/>
  <c r="AS39" i="18" s="1"/>
  <c r="AS19" i="10" a="1"/>
  <c r="AS19" i="10" s="1"/>
  <c r="AS40" i="18" s="1"/>
  <c r="AS16" i="10" a="1"/>
  <c r="AS16" i="10" s="1"/>
  <c r="AS37" i="18" s="1"/>
  <c r="AS12" i="10" a="1"/>
  <c r="AS12" i="10" s="1"/>
  <c r="AS33" i="18" s="1"/>
  <c r="AS11" i="10" a="1"/>
  <c r="AS11" i="10" s="1"/>
  <c r="AS32" i="18" s="1"/>
  <c r="AS14" i="10" a="1"/>
  <c r="AS14" i="10" s="1"/>
  <c r="AS35" i="18" s="1"/>
  <c r="AS9" i="10" a="1"/>
  <c r="AS9" i="10" s="1"/>
  <c r="AT8" i="10"/>
  <c r="AS10" i="10" a="1"/>
  <c r="AS10" i="10" s="1"/>
  <c r="AS31" i="18" s="1"/>
  <c r="AR36" i="19"/>
  <c r="AQ16" i="19"/>
  <c r="AR52" i="18"/>
  <c r="AR57" i="19"/>
  <c r="AR38" i="19"/>
  <c r="AQ18" i="19"/>
  <c r="AP16" i="11"/>
  <c r="AP39" i="11" s="1"/>
  <c r="AO66" i="11"/>
  <c r="AR49" i="19"/>
  <c r="AQ49" i="18"/>
  <c r="AQ9" i="19" s="1"/>
  <c r="AQ24" i="18"/>
  <c r="AQ23" i="4"/>
  <c r="AR54" i="19"/>
  <c r="AQ40" i="19"/>
  <c r="AP20" i="19"/>
  <c r="AR52" i="19"/>
  <c r="AR30" i="18"/>
  <c r="AR43" i="18" s="1"/>
  <c r="AR15" i="11" s="1"/>
  <c r="AS47" i="11" s="1"/>
  <c r="AR22" i="10"/>
  <c r="AR14" i="11" s="1"/>
  <c r="AQ35" i="19"/>
  <c r="AP15" i="19"/>
  <c r="AR53" i="19"/>
  <c r="F20" i="17"/>
  <c r="AN10" i="11"/>
  <c r="AR31" i="19"/>
  <c r="AQ11" i="19"/>
  <c r="AR33" i="19"/>
  <c r="AQ13" i="19"/>
  <c r="AQ61" i="19"/>
  <c r="AR48" i="19"/>
  <c r="AR58" i="19"/>
  <c r="AR50" i="18"/>
  <c r="AR56" i="19"/>
  <c r="AR39" i="19"/>
  <c r="AQ19" i="19"/>
  <c r="F35" i="15"/>
  <c r="F19" i="17" s="1"/>
  <c r="G34" i="15"/>
  <c r="AR56" i="18"/>
  <c r="AQ23" i="10"/>
  <c r="AR59" i="19"/>
  <c r="AQ42" i="19" l="1"/>
  <c r="AS51" i="19"/>
  <c r="AP22" i="19"/>
  <c r="AS59" i="19"/>
  <c r="AS57" i="19"/>
  <c r="AS50" i="18"/>
  <c r="AS53" i="19"/>
  <c r="AS58" i="18"/>
  <c r="AS54" i="19"/>
  <c r="AS56" i="18"/>
  <c r="F36" i="15"/>
  <c r="F31" i="16" s="1"/>
  <c r="AR23" i="10"/>
  <c r="AS56" i="19"/>
  <c r="AS49" i="19"/>
  <c r="AS52" i="19"/>
  <c r="AS50" i="19"/>
  <c r="AN68" i="11"/>
  <c r="AO10" i="11" s="1"/>
  <c r="AO68" i="11" s="1"/>
  <c r="AP10" i="11" s="1"/>
  <c r="AS34" i="19"/>
  <c r="AR14" i="19"/>
  <c r="AS31" i="19"/>
  <c r="AR11" i="19"/>
  <c r="AS58" i="19"/>
  <c r="AS36" i="19"/>
  <c r="AR16" i="19"/>
  <c r="AS30" i="19"/>
  <c r="AR10" i="19"/>
  <c r="AS51" i="18"/>
  <c r="AS32" i="19"/>
  <c r="AR12" i="19"/>
  <c r="AR61" i="19"/>
  <c r="AS48" i="19"/>
  <c r="AS55" i="19"/>
  <c r="AT20" i="4" a="1"/>
  <c r="AT20" i="4" s="1"/>
  <c r="AT22" i="18" s="1"/>
  <c r="AT12" i="4" a="1"/>
  <c r="AT12" i="4" s="1"/>
  <c r="AT14" i="18" s="1"/>
  <c r="AT19" i="4" a="1"/>
  <c r="AT19" i="4" s="1"/>
  <c r="AT21" i="18" s="1"/>
  <c r="AT11" i="4" a="1"/>
  <c r="AT11" i="4" s="1"/>
  <c r="AT13" i="18" s="1"/>
  <c r="AT18" i="4" a="1"/>
  <c r="AT18" i="4" s="1"/>
  <c r="AT20" i="18" s="1"/>
  <c r="AT17" i="4" a="1"/>
  <c r="AT17" i="4" s="1"/>
  <c r="AT19" i="18" s="1"/>
  <c r="AT16" i="4" a="1"/>
  <c r="AT16" i="4" s="1"/>
  <c r="AT18" i="18" s="1"/>
  <c r="AT15" i="4" a="1"/>
  <c r="AT15" i="4" s="1"/>
  <c r="AT17" i="18" s="1"/>
  <c r="AT10" i="4" a="1"/>
  <c r="AT10" i="4" s="1"/>
  <c r="AT12" i="18" s="1"/>
  <c r="AT14" i="4" a="1"/>
  <c r="AT14" i="4" s="1"/>
  <c r="AT16" i="18" s="1"/>
  <c r="AU8" i="4"/>
  <c r="AT13" i="4" a="1"/>
  <c r="AT13" i="4" s="1"/>
  <c r="AT15" i="18" s="1"/>
  <c r="AT9" i="4" a="1"/>
  <c r="AT9" i="4" s="1"/>
  <c r="AS60" i="18"/>
  <c r="AR37" i="19"/>
  <c r="AQ17" i="19"/>
  <c r="AR49" i="18"/>
  <c r="AR9" i="19" s="1"/>
  <c r="AR24" i="18"/>
  <c r="F21" i="17"/>
  <c r="F22" i="17" s="1"/>
  <c r="F35" i="17"/>
  <c r="F36" i="17" s="1"/>
  <c r="F32" i="16"/>
  <c r="AP49" i="11"/>
  <c r="AP66" i="11" s="1"/>
  <c r="AY49" i="11"/>
  <c r="AS49" i="11"/>
  <c r="AV49" i="11"/>
  <c r="AR23" i="4"/>
  <c r="AS38" i="19"/>
  <c r="AR18" i="19"/>
  <c r="AT13" i="10" a="1"/>
  <c r="AT13" i="10" s="1"/>
  <c r="AT34" i="18" s="1"/>
  <c r="AT19" i="10" a="1"/>
  <c r="AT19" i="10" s="1"/>
  <c r="AT40" i="18" s="1"/>
  <c r="AT11" i="10" a="1"/>
  <c r="AT11" i="10" s="1"/>
  <c r="AT32" i="18" s="1"/>
  <c r="AT16" i="10" a="1"/>
  <c r="AT16" i="10" s="1"/>
  <c r="AT37" i="18" s="1"/>
  <c r="AT18" i="10" a="1"/>
  <c r="AT18" i="10" s="1"/>
  <c r="AT39" i="18" s="1"/>
  <c r="AT15" i="10" a="1"/>
  <c r="AT15" i="10" s="1"/>
  <c r="AT36" i="18" s="1"/>
  <c r="AT20" i="10" a="1"/>
  <c r="AT20" i="10" s="1"/>
  <c r="AT41" i="18" s="1"/>
  <c r="AT14" i="10" a="1"/>
  <c r="AT14" i="10" s="1"/>
  <c r="AT35" i="18" s="1"/>
  <c r="AT17" i="10" a="1"/>
  <c r="AT17" i="10" s="1"/>
  <c r="AT38" i="18" s="1"/>
  <c r="AU8" i="10"/>
  <c r="AT12" i="10" a="1"/>
  <c r="AT12" i="10" s="1"/>
  <c r="AT33" i="18" s="1"/>
  <c r="AT10" i="10" a="1"/>
  <c r="AT10" i="10" s="1"/>
  <c r="AT31" i="18" s="1"/>
  <c r="AT9" i="10" a="1"/>
  <c r="AT9" i="10" s="1"/>
  <c r="AS55" i="18"/>
  <c r="AS53" i="18"/>
  <c r="AQ16" i="11"/>
  <c r="AQ39" i="11" s="1"/>
  <c r="AR40" i="19"/>
  <c r="AQ20" i="19"/>
  <c r="AS59" i="18"/>
  <c r="AS33" i="19"/>
  <c r="AR13" i="19"/>
  <c r="AR35" i="19"/>
  <c r="AQ15" i="19"/>
  <c r="AQ62" i="18"/>
  <c r="AQ22" i="19" s="1"/>
  <c r="AQ46" i="11"/>
  <c r="AS30" i="18"/>
  <c r="AS43" i="18" s="1"/>
  <c r="AS15" i="11" s="1"/>
  <c r="AT47" i="11" s="1"/>
  <c r="AS22" i="10"/>
  <c r="AS14" i="11" s="1"/>
  <c r="AS11" i="18"/>
  <c r="AS22" i="4"/>
  <c r="AS44" i="11" s="1"/>
  <c r="AS54" i="18"/>
  <c r="AS39" i="19"/>
  <c r="AR19" i="19"/>
  <c r="AS52" i="18"/>
  <c r="AS57" i="18"/>
  <c r="AS29" i="19"/>
  <c r="AT51" i="19" l="1"/>
  <c r="F27" i="17"/>
  <c r="F30" i="17" s="1"/>
  <c r="F37" i="17" s="1"/>
  <c r="F40" i="17" s="1"/>
  <c r="F17" i="16"/>
  <c r="F18" i="16" s="1"/>
  <c r="AT50" i="19"/>
  <c r="AT59" i="18"/>
  <c r="AT59" i="19"/>
  <c r="AR42" i="19"/>
  <c r="AT57" i="19"/>
  <c r="AT56" i="19"/>
  <c r="AT38" i="19"/>
  <c r="AS18" i="19"/>
  <c r="AU20" i="4" a="1"/>
  <c r="AU20" i="4" s="1"/>
  <c r="AU22" i="18" s="1"/>
  <c r="AU19" i="4" a="1"/>
  <c r="AU19" i="4" s="1"/>
  <c r="AU21" i="18" s="1"/>
  <c r="AU18" i="4" a="1"/>
  <c r="AU18" i="4" s="1"/>
  <c r="AU20" i="18" s="1"/>
  <c r="AU10" i="4" a="1"/>
  <c r="AU10" i="4" s="1"/>
  <c r="AU12" i="18" s="1"/>
  <c r="AU50" i="18" s="1"/>
  <c r="AU17" i="4" a="1"/>
  <c r="AU17" i="4" s="1"/>
  <c r="AU19" i="18" s="1"/>
  <c r="AU16" i="4" a="1"/>
  <c r="AU16" i="4" s="1"/>
  <c r="AU18" i="18" s="1"/>
  <c r="AU15" i="4" a="1"/>
  <c r="AU15" i="4" s="1"/>
  <c r="AU17" i="18" s="1"/>
  <c r="AU14" i="4" a="1"/>
  <c r="AU14" i="4" s="1"/>
  <c r="AU16" i="18" s="1"/>
  <c r="AU12" i="4" a="1"/>
  <c r="AU12" i="4" s="1"/>
  <c r="AU14" i="18" s="1"/>
  <c r="AU13" i="4" a="1"/>
  <c r="AU13" i="4" s="1"/>
  <c r="AU15" i="18" s="1"/>
  <c r="AU11" i="4" a="1"/>
  <c r="AU11" i="4" s="1"/>
  <c r="AU13" i="18" s="1"/>
  <c r="AU9" i="4" a="1"/>
  <c r="AU9" i="4" s="1"/>
  <c r="AV8" i="4"/>
  <c r="AT30" i="19"/>
  <c r="AS10" i="19"/>
  <c r="AT34" i="19"/>
  <c r="AS14" i="19"/>
  <c r="AS49" i="18"/>
  <c r="AS9" i="19" s="1"/>
  <c r="AS24" i="18"/>
  <c r="AT33" i="19"/>
  <c r="AS13" i="19"/>
  <c r="AS23" i="4"/>
  <c r="AR62" i="18"/>
  <c r="AR22" i="19" s="1"/>
  <c r="AR46" i="11"/>
  <c r="AT54" i="18"/>
  <c r="AT52" i="18"/>
  <c r="AT55" i="19"/>
  <c r="AT30" i="18"/>
  <c r="AT43" i="18" s="1"/>
  <c r="AT15" i="11" s="1"/>
  <c r="AU47" i="11" s="1"/>
  <c r="AT22" i="10"/>
  <c r="AT14" i="11" s="1"/>
  <c r="AT50" i="18"/>
  <c r="AT60" i="18"/>
  <c r="AS61" i="19"/>
  <c r="AT48" i="19"/>
  <c r="AT36" i="19"/>
  <c r="AS16" i="19"/>
  <c r="AT52" i="19"/>
  <c r="AT55" i="18"/>
  <c r="AT54" i="19"/>
  <c r="AT58" i="19"/>
  <c r="AT39" i="19"/>
  <c r="AS19" i="19"/>
  <c r="AR16" i="11"/>
  <c r="AR39" i="11" s="1"/>
  <c r="AQ66" i="11"/>
  <c r="AS40" i="19"/>
  <c r="AR20" i="19"/>
  <c r="AS37" i="19"/>
  <c r="AR17" i="19"/>
  <c r="AT56" i="18"/>
  <c r="AT53" i="19"/>
  <c r="AT49" i="19"/>
  <c r="AP68" i="11"/>
  <c r="AQ10" i="11" s="1"/>
  <c r="AT29" i="19"/>
  <c r="AU20" i="10" a="1"/>
  <c r="AU20" i="10" s="1"/>
  <c r="AU41" i="18" s="1"/>
  <c r="AU19" i="10" a="1"/>
  <c r="AU19" i="10" s="1"/>
  <c r="AU40" i="18" s="1"/>
  <c r="AU17" i="10" a="1"/>
  <c r="AU17" i="10" s="1"/>
  <c r="AU38" i="18" s="1"/>
  <c r="AU9" i="10" a="1"/>
  <c r="AU9" i="10" s="1"/>
  <c r="AV8" i="10"/>
  <c r="AU14" i="10" a="1"/>
  <c r="AU14" i="10" s="1"/>
  <c r="AU35" i="18" s="1"/>
  <c r="AU16" i="10" a="1"/>
  <c r="AU16" i="10" s="1"/>
  <c r="AU37" i="18" s="1"/>
  <c r="AU13" i="10" a="1"/>
  <c r="AU13" i="10" s="1"/>
  <c r="AU34" i="18" s="1"/>
  <c r="AU15" i="10" a="1"/>
  <c r="AU15" i="10" s="1"/>
  <c r="AU36" i="18" s="1"/>
  <c r="AU11" i="10" a="1"/>
  <c r="AU11" i="10" s="1"/>
  <c r="AU32" i="18" s="1"/>
  <c r="AU18" i="10" a="1"/>
  <c r="AU18" i="10" s="1"/>
  <c r="AU39" i="18" s="1"/>
  <c r="AU12" i="10" a="1"/>
  <c r="AU12" i="10" s="1"/>
  <c r="AU33" i="18" s="1"/>
  <c r="AU10" i="10" a="1"/>
  <c r="AU10" i="10" s="1"/>
  <c r="AU31" i="18" s="1"/>
  <c r="AT57" i="18"/>
  <c r="AT32" i="19"/>
  <c r="AS12" i="19"/>
  <c r="AS23" i="10"/>
  <c r="AT23" i="10" s="1"/>
  <c r="AT11" i="18"/>
  <c r="AT22" i="4"/>
  <c r="AT44" i="11" s="1"/>
  <c r="AT58" i="18"/>
  <c r="F33" i="16"/>
  <c r="AT31" i="19"/>
  <c r="AS11" i="19"/>
  <c r="AR15" i="19"/>
  <c r="AS35" i="19"/>
  <c r="AT53" i="18"/>
  <c r="AT51" i="18"/>
  <c r="F43" i="16" l="1"/>
  <c r="F45" i="16" s="1"/>
  <c r="AU53" i="19"/>
  <c r="F35" i="16"/>
  <c r="F37" i="16" s="1"/>
  <c r="F40" i="16" s="1"/>
  <c r="AU56" i="19"/>
  <c r="AU55" i="19"/>
  <c r="AU54" i="19"/>
  <c r="AU59" i="19"/>
  <c r="AU51" i="19"/>
  <c r="AU57" i="19"/>
  <c r="AU58" i="19"/>
  <c r="AT19" i="19"/>
  <c r="AU39" i="19"/>
  <c r="AU51" i="18"/>
  <c r="AU58" i="18"/>
  <c r="AU53" i="18"/>
  <c r="AU59" i="18"/>
  <c r="AU11" i="18"/>
  <c r="AU22" i="4"/>
  <c r="AU44" i="11" s="1"/>
  <c r="AT37" i="19"/>
  <c r="AS17" i="19"/>
  <c r="AS16" i="11"/>
  <c r="AS39" i="11" s="1"/>
  <c r="AR66" i="11"/>
  <c r="AU52" i="18"/>
  <c r="AU60" i="18"/>
  <c r="AU31" i="19"/>
  <c r="AT11" i="19"/>
  <c r="AT49" i="18"/>
  <c r="AT9" i="19" s="1"/>
  <c r="AT24" i="18"/>
  <c r="AV17" i="10" a="1"/>
  <c r="AV17" i="10" s="1"/>
  <c r="AV38" i="18" s="1"/>
  <c r="AV15" i="10" a="1"/>
  <c r="AV15" i="10" s="1"/>
  <c r="AV36" i="18" s="1"/>
  <c r="AV20" i="10" a="1"/>
  <c r="AV20" i="10" s="1"/>
  <c r="AV41" i="18" s="1"/>
  <c r="AV16" i="10" a="1"/>
  <c r="AV16" i="10" s="1"/>
  <c r="AV37" i="18" s="1"/>
  <c r="AV13" i="10" a="1"/>
  <c r="AV13" i="10" s="1"/>
  <c r="AV34" i="18" s="1"/>
  <c r="AV14" i="10" a="1"/>
  <c r="AV14" i="10" s="1"/>
  <c r="AV35" i="18" s="1"/>
  <c r="AV19" i="10" a="1"/>
  <c r="AV19" i="10" s="1"/>
  <c r="AV40" i="18" s="1"/>
  <c r="AV11" i="10" a="1"/>
  <c r="AV11" i="10" s="1"/>
  <c r="AV32" i="18" s="1"/>
  <c r="AW8" i="10"/>
  <c r="AV18" i="10" a="1"/>
  <c r="AV18" i="10" s="1"/>
  <c r="AV39" i="18" s="1"/>
  <c r="AV12" i="10" a="1"/>
  <c r="AV12" i="10" s="1"/>
  <c r="AV33" i="18" s="1"/>
  <c r="AV10" i="10" a="1"/>
  <c r="AV10" i="10" s="1"/>
  <c r="AV31" i="18" s="1"/>
  <c r="AV9" i="10" a="1"/>
  <c r="AV9" i="10" s="1"/>
  <c r="AU29" i="19"/>
  <c r="AU34" i="19"/>
  <c r="AT14" i="19"/>
  <c r="AU54" i="18"/>
  <c r="AT61" i="19"/>
  <c r="AU48" i="19"/>
  <c r="AT35" i="19"/>
  <c r="AT42" i="19" s="1"/>
  <c r="AS15" i="19"/>
  <c r="AU30" i="18"/>
  <c r="AU43" i="18" s="1"/>
  <c r="AU15" i="11" s="1"/>
  <c r="AV47" i="11" s="1"/>
  <c r="AU22" i="10"/>
  <c r="AU14" i="11" s="1"/>
  <c r="AS42" i="19"/>
  <c r="AT40" i="19"/>
  <c r="AS20" i="19"/>
  <c r="AU52" i="19"/>
  <c r="AT23" i="4"/>
  <c r="AU55" i="18"/>
  <c r="AU38" i="19"/>
  <c r="AT18" i="19"/>
  <c r="AU32" i="19"/>
  <c r="AT12" i="19"/>
  <c r="AS62" i="18"/>
  <c r="AS46" i="11"/>
  <c r="AQ68" i="11"/>
  <c r="AR10" i="11" s="1"/>
  <c r="AU30" i="19"/>
  <c r="AT10" i="19"/>
  <c r="AU56" i="18"/>
  <c r="AU49" i="19"/>
  <c r="AU36" i="19"/>
  <c r="AT16" i="19"/>
  <c r="AU50" i="19"/>
  <c r="AU33" i="19"/>
  <c r="AT13" i="19"/>
  <c r="AV19" i="4" a="1"/>
  <c r="AV19" i="4" s="1"/>
  <c r="AV21" i="18" s="1"/>
  <c r="AV18" i="4" a="1"/>
  <c r="AV18" i="4" s="1"/>
  <c r="AV20" i="18" s="1"/>
  <c r="AV58" i="18" s="1"/>
  <c r="AV16" i="4" a="1"/>
  <c r="AV16" i="4" s="1"/>
  <c r="AV18" i="18" s="1"/>
  <c r="AV15" i="4" a="1"/>
  <c r="AV15" i="4" s="1"/>
  <c r="AV17" i="18" s="1"/>
  <c r="AV13" i="4" a="1"/>
  <c r="AV13" i="4" s="1"/>
  <c r="AV15" i="18" s="1"/>
  <c r="AV53" i="18" s="1"/>
  <c r="AV20" i="4" a="1"/>
  <c r="AV20" i="4" s="1"/>
  <c r="AV22" i="18" s="1"/>
  <c r="AV12" i="4" a="1"/>
  <c r="AV12" i="4" s="1"/>
  <c r="AV14" i="18" s="1"/>
  <c r="AV52" i="18" s="1"/>
  <c r="AV11" i="4" a="1"/>
  <c r="AV11" i="4" s="1"/>
  <c r="AV13" i="18" s="1"/>
  <c r="AV9" i="4" a="1"/>
  <c r="AV9" i="4" s="1"/>
  <c r="AV17" i="4" a="1"/>
  <c r="AV17" i="4" s="1"/>
  <c r="AV19" i="18" s="1"/>
  <c r="AV57" i="18" s="1"/>
  <c r="AW8" i="4"/>
  <c r="AV14" i="4" a="1"/>
  <c r="AV14" i="4" s="1"/>
  <c r="AV16" i="18" s="1"/>
  <c r="AV10" i="4" a="1"/>
  <c r="AV10" i="4" s="1"/>
  <c r="AV12" i="18" s="1"/>
  <c r="AU57" i="18"/>
  <c r="AV51" i="18" l="1"/>
  <c r="AV55" i="18"/>
  <c r="AV59" i="18"/>
  <c r="AU23" i="4"/>
  <c r="G36" i="16"/>
  <c r="AR68" i="11"/>
  <c r="AS10" i="11" s="1"/>
  <c r="AV60" i="18"/>
  <c r="AV54" i="18"/>
  <c r="AU23" i="10"/>
  <c r="AV55" i="19"/>
  <c r="AS22" i="19"/>
  <c r="AU61" i="19"/>
  <c r="AV48" i="19"/>
  <c r="AV11" i="18"/>
  <c r="AV22" i="4"/>
  <c r="AV44" i="11" s="1"/>
  <c r="AU40" i="19"/>
  <c r="AT20" i="19"/>
  <c r="AV30" i="18"/>
  <c r="AV43" i="18" s="1"/>
  <c r="AV15" i="11" s="1"/>
  <c r="AW47" i="11" s="1"/>
  <c r="AV22" i="10"/>
  <c r="AV14" i="11" s="1"/>
  <c r="AU37" i="19"/>
  <c r="AT17" i="19"/>
  <c r="AV51" i="19"/>
  <c r="AV32" i="19"/>
  <c r="AU12" i="19"/>
  <c r="AV31" i="19"/>
  <c r="AU11" i="19"/>
  <c r="AV33" i="19"/>
  <c r="AU13" i="19"/>
  <c r="AV30" i="19"/>
  <c r="AU10" i="19"/>
  <c r="AV50" i="19"/>
  <c r="AU18" i="19"/>
  <c r="AV38" i="19"/>
  <c r="AV34" i="19"/>
  <c r="AU14" i="19"/>
  <c r="AU49" i="18"/>
  <c r="AU9" i="19" s="1"/>
  <c r="AU24" i="18"/>
  <c r="AV39" i="19"/>
  <c r="AU19" i="19"/>
  <c r="AV50" i="18"/>
  <c r="AV56" i="19"/>
  <c r="AW20" i="10" a="1"/>
  <c r="AW20" i="10" s="1"/>
  <c r="AW41" i="18" s="1"/>
  <c r="AW17" i="10" a="1"/>
  <c r="AW17" i="10" s="1"/>
  <c r="AW38" i="18" s="1"/>
  <c r="AW15" i="10" a="1"/>
  <c r="AW15" i="10" s="1"/>
  <c r="AW36" i="18" s="1"/>
  <c r="AW13" i="10" a="1"/>
  <c r="AW13" i="10" s="1"/>
  <c r="AW34" i="18" s="1"/>
  <c r="AW19" i="10" a="1"/>
  <c r="AW19" i="10" s="1"/>
  <c r="AW40" i="18" s="1"/>
  <c r="AW18" i="10" a="1"/>
  <c r="AW18" i="10" s="1"/>
  <c r="AW39" i="18" s="1"/>
  <c r="AW14" i="10" a="1"/>
  <c r="AW14" i="10" s="1"/>
  <c r="AW35" i="18" s="1"/>
  <c r="AW11" i="10" a="1"/>
  <c r="AW11" i="10" s="1"/>
  <c r="AW32" i="18" s="1"/>
  <c r="AW12" i="10" a="1"/>
  <c r="AW12" i="10" s="1"/>
  <c r="AW33" i="18" s="1"/>
  <c r="AW10" i="10" a="1"/>
  <c r="AW10" i="10" s="1"/>
  <c r="AW31" i="18" s="1"/>
  <c r="AX8" i="10"/>
  <c r="AW16" i="10" a="1"/>
  <c r="AW16" i="10" s="1"/>
  <c r="AW37" i="18" s="1"/>
  <c r="AW9" i="10" a="1"/>
  <c r="AW9" i="10" s="1"/>
  <c r="AU16" i="19"/>
  <c r="AV36" i="19"/>
  <c r="AV59" i="19"/>
  <c r="AT62" i="18"/>
  <c r="AT22" i="19" s="1"/>
  <c r="AT46" i="11"/>
  <c r="AW17" i="4" a="1"/>
  <c r="AW17" i="4" s="1"/>
  <c r="AW19" i="18" s="1"/>
  <c r="AW57" i="18" s="1"/>
  <c r="AW14" i="4" a="1"/>
  <c r="AW14" i="4" s="1"/>
  <c r="AW16" i="18" s="1"/>
  <c r="AW13" i="4" a="1"/>
  <c r="AW13" i="4" s="1"/>
  <c r="AW15" i="18" s="1"/>
  <c r="AW53" i="18" s="1"/>
  <c r="AW20" i="4" a="1"/>
  <c r="AW20" i="4" s="1"/>
  <c r="AW22" i="18" s="1"/>
  <c r="AW60" i="18" s="1"/>
  <c r="AW19" i="4" a="1"/>
  <c r="AW19" i="4" s="1"/>
  <c r="AW21" i="18" s="1"/>
  <c r="AW11" i="4" a="1"/>
  <c r="AW11" i="4" s="1"/>
  <c r="AW13" i="18" s="1"/>
  <c r="AW51" i="18" s="1"/>
  <c r="AW18" i="4" a="1"/>
  <c r="AW18" i="4" s="1"/>
  <c r="AW20" i="18" s="1"/>
  <c r="AW10" i="4" a="1"/>
  <c r="AW10" i="4" s="1"/>
  <c r="AW12" i="18" s="1"/>
  <c r="AW15" i="4" a="1"/>
  <c r="AW15" i="4" s="1"/>
  <c r="AW17" i="18" s="1"/>
  <c r="AW55" i="18" s="1"/>
  <c r="AW16" i="4" a="1"/>
  <c r="AW16" i="4" s="1"/>
  <c r="AW18" i="18" s="1"/>
  <c r="AW9" i="4" a="1"/>
  <c r="AW9" i="4" s="1"/>
  <c r="AX8" i="4"/>
  <c r="AW12" i="4" a="1"/>
  <c r="AW12" i="4" s="1"/>
  <c r="AW14" i="18" s="1"/>
  <c r="AW52" i="18" s="1"/>
  <c r="AV56" i="18"/>
  <c r="AV49" i="19"/>
  <c r="AT16" i="11"/>
  <c r="AT39" i="11" s="1"/>
  <c r="AS66" i="11"/>
  <c r="AV52" i="19"/>
  <c r="AU35" i="19"/>
  <c r="AU42" i="19" s="1"/>
  <c r="AT15" i="19"/>
  <c r="AV29" i="19"/>
  <c r="AV54" i="19"/>
  <c r="AV57" i="19"/>
  <c r="AV53" i="19"/>
  <c r="AV58" i="19"/>
  <c r="AW56" i="18" l="1"/>
  <c r="AW50" i="18"/>
  <c r="AW58" i="18"/>
  <c r="AW54" i="18"/>
  <c r="AS68" i="11"/>
  <c r="AT10" i="11" s="1"/>
  <c r="AW53" i="19"/>
  <c r="AW57" i="19"/>
  <c r="AW49" i="19"/>
  <c r="AW50" i="19"/>
  <c r="AV23" i="10"/>
  <c r="AV23" i="4"/>
  <c r="AW52" i="19"/>
  <c r="AW30" i="18"/>
  <c r="AW43" i="18" s="1"/>
  <c r="AW15" i="11" s="1"/>
  <c r="AX47" i="11" s="1"/>
  <c r="AW22" i="10"/>
  <c r="AW14" i="11" s="1"/>
  <c r="AW54" i="19"/>
  <c r="AU16" i="11"/>
  <c r="AU39" i="11" s="1"/>
  <c r="AT66" i="11"/>
  <c r="AW39" i="19"/>
  <c r="AV19" i="19"/>
  <c r="AV40" i="19"/>
  <c r="AU20" i="19"/>
  <c r="AX13" i="10" a="1"/>
  <c r="AX13" i="10" s="1"/>
  <c r="AX34" i="18" s="1"/>
  <c r="AX20" i="10" a="1"/>
  <c r="AX20" i="10" s="1"/>
  <c r="AX41" i="18" s="1"/>
  <c r="AX11" i="10" a="1"/>
  <c r="AX11" i="10" s="1"/>
  <c r="AX32" i="18" s="1"/>
  <c r="AX16" i="10" a="1"/>
  <c r="AX16" i="10" s="1"/>
  <c r="AX37" i="18" s="1"/>
  <c r="AX12" i="10" a="1"/>
  <c r="AX12" i="10" s="1"/>
  <c r="AX33" i="18" s="1"/>
  <c r="AX17" i="10" a="1"/>
  <c r="AX17" i="10" s="1"/>
  <c r="AX38" i="18" s="1"/>
  <c r="AX19" i="10" a="1"/>
  <c r="AX19" i="10" s="1"/>
  <c r="AX40" i="18" s="1"/>
  <c r="AX15" i="10" a="1"/>
  <c r="AX15" i="10" s="1"/>
  <c r="AX36" i="18" s="1"/>
  <c r="AX18" i="10" a="1"/>
  <c r="AX18" i="10" s="1"/>
  <c r="AX39" i="18" s="1"/>
  <c r="AX14" i="10" a="1"/>
  <c r="AX14" i="10" s="1"/>
  <c r="AX35" i="18" s="1"/>
  <c r="AX10" i="10" a="1"/>
  <c r="AX10" i="10" s="1"/>
  <c r="AX31" i="18" s="1"/>
  <c r="AX9" i="10" a="1"/>
  <c r="AX9" i="10" s="1"/>
  <c r="AY8" i="10"/>
  <c r="AU62" i="18"/>
  <c r="AU22" i="19" s="1"/>
  <c r="AU46" i="11"/>
  <c r="AW32" i="19"/>
  <c r="AV12" i="19"/>
  <c r="AW31" i="19"/>
  <c r="AV11" i="19"/>
  <c r="AW29" i="19"/>
  <c r="AW51" i="19"/>
  <c r="AV49" i="18"/>
  <c r="AV9" i="19" s="1"/>
  <c r="AV24" i="18"/>
  <c r="AW59" i="18"/>
  <c r="AW30" i="19"/>
  <c r="AV10" i="19"/>
  <c r="AV61" i="19"/>
  <c r="AW48" i="19"/>
  <c r="AW58" i="19"/>
  <c r="AX20" i="4" a="1"/>
  <c r="AX20" i="4" s="1"/>
  <c r="AX22" i="18" s="1"/>
  <c r="AX12" i="4" a="1"/>
  <c r="AX12" i="4" s="1"/>
  <c r="AX14" i="18" s="1"/>
  <c r="AX52" i="18" s="1"/>
  <c r="AX19" i="4" a="1"/>
  <c r="AX19" i="4" s="1"/>
  <c r="AX21" i="18" s="1"/>
  <c r="AX59" i="18" s="1"/>
  <c r="AX11" i="4" a="1"/>
  <c r="AX11" i="4" s="1"/>
  <c r="AX13" i="18" s="1"/>
  <c r="AX18" i="4" a="1"/>
  <c r="AX18" i="4" s="1"/>
  <c r="AX20" i="18" s="1"/>
  <c r="AX58" i="18" s="1"/>
  <c r="AX17" i="4" a="1"/>
  <c r="AX17" i="4" s="1"/>
  <c r="AX19" i="18" s="1"/>
  <c r="AX16" i="4" a="1"/>
  <c r="AX16" i="4" s="1"/>
  <c r="AX18" i="18" s="1"/>
  <c r="AX13" i="4" a="1"/>
  <c r="AX13" i="4" s="1"/>
  <c r="AX15" i="18" s="1"/>
  <c r="AX53" i="18" s="1"/>
  <c r="AY8" i="4"/>
  <c r="AX14" i="4" a="1"/>
  <c r="AX14" i="4" s="1"/>
  <c r="AX16" i="18" s="1"/>
  <c r="AX54" i="18" s="1"/>
  <c r="AX10" i="4" a="1"/>
  <c r="AX10" i="4" s="1"/>
  <c r="AX12" i="18" s="1"/>
  <c r="AX9" i="4" a="1"/>
  <c r="AX9" i="4" s="1"/>
  <c r="AX15" i="4" a="1"/>
  <c r="AX15" i="4" s="1"/>
  <c r="AX17" i="18" s="1"/>
  <c r="AW59" i="19"/>
  <c r="AW56" i="19"/>
  <c r="AW34" i="19"/>
  <c r="AV14" i="19"/>
  <c r="AV37" i="19"/>
  <c r="AU17" i="19"/>
  <c r="AV35" i="19"/>
  <c r="AU15" i="19"/>
  <c r="AW11" i="18"/>
  <c r="AW22" i="4"/>
  <c r="AW44" i="11" s="1"/>
  <c r="AW36" i="19"/>
  <c r="AV16" i="19"/>
  <c r="AW38" i="19"/>
  <c r="AV18" i="19"/>
  <c r="AV13" i="19"/>
  <c r="AW33" i="19"/>
  <c r="AW55" i="19"/>
  <c r="AX51" i="18" l="1"/>
  <c r="AX60" i="18"/>
  <c r="AX50" i="18"/>
  <c r="AT68" i="11"/>
  <c r="AU10" i="11" s="1"/>
  <c r="AX52" i="19"/>
  <c r="AX55" i="19"/>
  <c r="AX55" i="18"/>
  <c r="AW23" i="10"/>
  <c r="AX57" i="19"/>
  <c r="AX58" i="19"/>
  <c r="AX56" i="19"/>
  <c r="AX30" i="19"/>
  <c r="AW10" i="19"/>
  <c r="AY20" i="4" a="1"/>
  <c r="AY20" i="4" s="1"/>
  <c r="AY22" i="18" s="1"/>
  <c r="AY19" i="4" a="1"/>
  <c r="AY19" i="4" s="1"/>
  <c r="AY21" i="18" s="1"/>
  <c r="AY18" i="4" a="1"/>
  <c r="AY18" i="4" s="1"/>
  <c r="AY20" i="18" s="1"/>
  <c r="AY10" i="4" a="1"/>
  <c r="AY10" i="4" s="1"/>
  <c r="AY12" i="18" s="1"/>
  <c r="AY17" i="4" a="1"/>
  <c r="AY17" i="4" s="1"/>
  <c r="AY19" i="18" s="1"/>
  <c r="AY16" i="4" a="1"/>
  <c r="AY16" i="4" s="1"/>
  <c r="AY18" i="18" s="1"/>
  <c r="AY15" i="4" a="1"/>
  <c r="AY15" i="4" s="1"/>
  <c r="AY17" i="18" s="1"/>
  <c r="AY14" i="4" a="1"/>
  <c r="AY14" i="4" s="1"/>
  <c r="AY16" i="18" s="1"/>
  <c r="AY11" i="4" a="1"/>
  <c r="AY11" i="4" s="1"/>
  <c r="AY13" i="18" s="1"/>
  <c r="AZ8" i="4"/>
  <c r="AY13" i="4" a="1"/>
  <c r="AY13" i="4" s="1"/>
  <c r="AY15" i="18" s="1"/>
  <c r="AY12" i="4" a="1"/>
  <c r="AY12" i="4" s="1"/>
  <c r="AY14" i="18" s="1"/>
  <c r="AY9" i="4" a="1"/>
  <c r="AY9" i="4" s="1"/>
  <c r="AX30" i="18"/>
  <c r="AX43" i="18" s="1"/>
  <c r="AX15" i="11" s="1"/>
  <c r="AY47" i="11" s="1"/>
  <c r="AX22" i="10"/>
  <c r="AX14" i="11" s="1"/>
  <c r="AX33" i="19"/>
  <c r="AW13" i="19"/>
  <c r="AX56" i="18"/>
  <c r="AV62" i="18"/>
  <c r="AV46" i="11"/>
  <c r="AX31" i="19"/>
  <c r="AW11" i="19"/>
  <c r="AX36" i="19"/>
  <c r="AW16" i="19"/>
  <c r="AX29" i="19"/>
  <c r="AY20" i="10" a="1"/>
  <c r="AY20" i="10" s="1"/>
  <c r="AY41" i="18" s="1"/>
  <c r="AY19" i="10" a="1"/>
  <c r="AY19" i="10" s="1"/>
  <c r="AY40" i="18" s="1"/>
  <c r="AY17" i="10" a="1"/>
  <c r="AY17" i="10" s="1"/>
  <c r="AY38" i="18" s="1"/>
  <c r="AY9" i="10" a="1"/>
  <c r="AY9" i="10" s="1"/>
  <c r="AY14" i="10" a="1"/>
  <c r="AY14" i="10" s="1"/>
  <c r="AY35" i="18" s="1"/>
  <c r="AY18" i="10" a="1"/>
  <c r="AY18" i="10" s="1"/>
  <c r="AY39" i="18" s="1"/>
  <c r="AY13" i="10" a="1"/>
  <c r="AY13" i="10" s="1"/>
  <c r="AY34" i="18" s="1"/>
  <c r="AY15" i="10" a="1"/>
  <c r="AY15" i="10" s="1"/>
  <c r="AY36" i="18" s="1"/>
  <c r="AZ8" i="10"/>
  <c r="AY16" i="10" a="1"/>
  <c r="AY16" i="10" s="1"/>
  <c r="AY37" i="18" s="1"/>
  <c r="AY12" i="10" a="1"/>
  <c r="AY12" i="10" s="1"/>
  <c r="AY33" i="18" s="1"/>
  <c r="AY11" i="10" a="1"/>
  <c r="AY11" i="10" s="1"/>
  <c r="AY32" i="18" s="1"/>
  <c r="AY10" i="10" a="1"/>
  <c r="AY10" i="10" s="1"/>
  <c r="AY31" i="18" s="1"/>
  <c r="AW49" i="18"/>
  <c r="AW9" i="19" s="1"/>
  <c r="AW24" i="18"/>
  <c r="AW35" i="19"/>
  <c r="AV15" i="19"/>
  <c r="AX59" i="19"/>
  <c r="AX57" i="18"/>
  <c r="AX50" i="19"/>
  <c r="AW37" i="19"/>
  <c r="AV17" i="19"/>
  <c r="AX53" i="19"/>
  <c r="AX48" i="19"/>
  <c r="AW61" i="19"/>
  <c r="AX51" i="19"/>
  <c r="AX54" i="19"/>
  <c r="AV42" i="19"/>
  <c r="AW14" i="19"/>
  <c r="AX34" i="19"/>
  <c r="AX11" i="18"/>
  <c r="AX22" i="4"/>
  <c r="AX44" i="11" s="1"/>
  <c r="AW23" i="4"/>
  <c r="AX32" i="19"/>
  <c r="AW12" i="19"/>
  <c r="AX49" i="19"/>
  <c r="AW19" i="19"/>
  <c r="AX39" i="19"/>
  <c r="AX38" i="19"/>
  <c r="AW18" i="19"/>
  <c r="AV16" i="11"/>
  <c r="AV39" i="11" s="1"/>
  <c r="AU66" i="11"/>
  <c r="AW40" i="19"/>
  <c r="AV20" i="19"/>
  <c r="AY49" i="19" l="1"/>
  <c r="AU68" i="11"/>
  <c r="AV10" i="11" s="1"/>
  <c r="AY53" i="19"/>
  <c r="AX23" i="4"/>
  <c r="AY55" i="19"/>
  <c r="AY51" i="19"/>
  <c r="AY54" i="19"/>
  <c r="AY57" i="18"/>
  <c r="AY50" i="19"/>
  <c r="AY59" i="19"/>
  <c r="AW42" i="19"/>
  <c r="AY58" i="19"/>
  <c r="AY57" i="19"/>
  <c r="AY29" i="19"/>
  <c r="AY52" i="18"/>
  <c r="AY50" i="18"/>
  <c r="AW62" i="18"/>
  <c r="AW46" i="11"/>
  <c r="AV22" i="19"/>
  <c r="AX37" i="19"/>
  <c r="AW17" i="19"/>
  <c r="AY56" i="19"/>
  <c r="AY53" i="18"/>
  <c r="AY58" i="18"/>
  <c r="AY34" i="19"/>
  <c r="AX14" i="19"/>
  <c r="AZ19" i="4" a="1"/>
  <c r="AZ19" i="4" s="1"/>
  <c r="AZ21" i="18" s="1"/>
  <c r="AZ18" i="4" a="1"/>
  <c r="AZ18" i="4" s="1"/>
  <c r="AZ20" i="18" s="1"/>
  <c r="AZ16" i="4" a="1"/>
  <c r="AZ16" i="4" s="1"/>
  <c r="AZ18" i="18" s="1"/>
  <c r="AZ15" i="4" a="1"/>
  <c r="AZ15" i="4" s="1"/>
  <c r="AZ17" i="18" s="1"/>
  <c r="AZ13" i="4" a="1"/>
  <c r="AZ13" i="4" s="1"/>
  <c r="AZ15" i="18" s="1"/>
  <c r="AZ20" i="4" a="1"/>
  <c r="AZ20" i="4" s="1"/>
  <c r="AZ22" i="18" s="1"/>
  <c r="AZ12" i="4" a="1"/>
  <c r="AZ12" i="4" s="1"/>
  <c r="AZ14" i="18" s="1"/>
  <c r="AZ11" i="4" a="1"/>
  <c r="AZ11" i="4" s="1"/>
  <c r="AZ13" i="18" s="1"/>
  <c r="AZ10" i="4" a="1"/>
  <c r="AZ10" i="4" s="1"/>
  <c r="AZ12" i="18" s="1"/>
  <c r="BA8" i="4"/>
  <c r="AZ14" i="4" a="1"/>
  <c r="AZ14" i="4" s="1"/>
  <c r="AZ16" i="18" s="1"/>
  <c r="AZ17" i="4" a="1"/>
  <c r="AZ17" i="4" s="1"/>
  <c r="AZ19" i="18" s="1"/>
  <c r="AZ9" i="4" a="1"/>
  <c r="AZ9" i="4" s="1"/>
  <c r="AY59" i="18"/>
  <c r="AY11" i="18"/>
  <c r="AY22" i="4"/>
  <c r="AY44" i="11" s="1"/>
  <c r="AY32" i="19"/>
  <c r="AX12" i="19"/>
  <c r="AY30" i="18"/>
  <c r="AY43" i="18" s="1"/>
  <c r="AY22" i="10"/>
  <c r="AY14" i="11" s="1"/>
  <c r="AY36" i="19"/>
  <c r="AX16" i="19"/>
  <c r="AY33" i="19"/>
  <c r="AX13" i="19"/>
  <c r="AY51" i="18"/>
  <c r="AY60" i="18"/>
  <c r="AY38" i="19"/>
  <c r="AX18" i="19"/>
  <c r="AY54" i="18"/>
  <c r="AX40" i="19"/>
  <c r="AW20" i="19"/>
  <c r="AY39" i="19"/>
  <c r="AX19" i="19"/>
  <c r="AY31" i="19"/>
  <c r="AX11" i="19"/>
  <c r="AY55" i="18"/>
  <c r="AY30" i="19"/>
  <c r="AX10" i="19"/>
  <c r="AX49" i="18"/>
  <c r="AX9" i="19" s="1"/>
  <c r="AX24" i="18"/>
  <c r="AX61" i="19"/>
  <c r="AY48" i="19"/>
  <c r="AX35" i="19"/>
  <c r="AW15" i="19"/>
  <c r="AZ20" i="10" a="1"/>
  <c r="AZ20" i="10" s="1"/>
  <c r="AZ41" i="18" s="1"/>
  <c r="AZ19" i="10" a="1"/>
  <c r="AZ19" i="10" s="1"/>
  <c r="AZ40" i="18" s="1"/>
  <c r="AZ17" i="10" a="1"/>
  <c r="AZ17" i="10" s="1"/>
  <c r="AZ38" i="18" s="1"/>
  <c r="AZ15" i="10" a="1"/>
  <c r="AZ15" i="10" s="1"/>
  <c r="AZ36" i="18" s="1"/>
  <c r="AZ16" i="10" a="1"/>
  <c r="AZ16" i="10" s="1"/>
  <c r="AZ37" i="18" s="1"/>
  <c r="AZ14" i="10" a="1"/>
  <c r="AZ14" i="10" s="1"/>
  <c r="AZ35" i="18" s="1"/>
  <c r="AZ12" i="10" a="1"/>
  <c r="AZ12" i="10" s="1"/>
  <c r="AZ33" i="18" s="1"/>
  <c r="AZ18" i="10" a="1"/>
  <c r="AZ18" i="10" s="1"/>
  <c r="AZ39" i="18" s="1"/>
  <c r="AZ11" i="10" a="1"/>
  <c r="AZ11" i="10" s="1"/>
  <c r="AZ32" i="18" s="1"/>
  <c r="AZ13" i="10" a="1"/>
  <c r="AZ13" i="10" s="1"/>
  <c r="AZ34" i="18" s="1"/>
  <c r="AZ10" i="10" a="1"/>
  <c r="AZ10" i="10" s="1"/>
  <c r="AZ31" i="18" s="1"/>
  <c r="AZ9" i="10" a="1"/>
  <c r="AZ9" i="10" s="1"/>
  <c r="BA8" i="10"/>
  <c r="AW16" i="11"/>
  <c r="AW39" i="11" s="1"/>
  <c r="AV66" i="11"/>
  <c r="AX23" i="10"/>
  <c r="AY56" i="18"/>
  <c r="AY52" i="19"/>
  <c r="AY23" i="10" l="1"/>
  <c r="AV68" i="11"/>
  <c r="AW10" i="11" s="1"/>
  <c r="AZ57" i="19"/>
  <c r="AZ53" i="19"/>
  <c r="AZ55" i="19"/>
  <c r="AZ54" i="19"/>
  <c r="AW22" i="19"/>
  <c r="AZ53" i="18"/>
  <c r="AZ59" i="19"/>
  <c r="AY23" i="4"/>
  <c r="AZ58" i="19"/>
  <c r="AZ38" i="19"/>
  <c r="AY18" i="19"/>
  <c r="AY61" i="19"/>
  <c r="G33" i="17" s="1"/>
  <c r="AZ48" i="19"/>
  <c r="AZ30" i="19"/>
  <c r="AY10" i="19"/>
  <c r="AZ57" i="18"/>
  <c r="AZ55" i="18"/>
  <c r="G34" i="17"/>
  <c r="AY15" i="11"/>
  <c r="AZ47" i="11" s="1"/>
  <c r="BA20" i="10" a="1"/>
  <c r="BA20" i="10" s="1"/>
  <c r="BA41" i="18" s="1"/>
  <c r="BA19" i="10" a="1"/>
  <c r="BA19" i="10" s="1"/>
  <c r="BA40" i="18" s="1"/>
  <c r="BA17" i="10" a="1"/>
  <c r="BA17" i="10" s="1"/>
  <c r="BA38" i="18" s="1"/>
  <c r="BA15" i="10" a="1"/>
  <c r="BA15" i="10" s="1"/>
  <c r="BA36" i="18" s="1"/>
  <c r="BA13" i="10" a="1"/>
  <c r="BA13" i="10" s="1"/>
  <c r="BA34" i="18" s="1"/>
  <c r="BA18" i="10" a="1"/>
  <c r="BA18" i="10" s="1"/>
  <c r="BA39" i="18" s="1"/>
  <c r="BA16" i="10" a="1"/>
  <c r="BA16" i="10" s="1"/>
  <c r="BA37" i="18" s="1"/>
  <c r="BA14" i="10" a="1"/>
  <c r="BA14" i="10" s="1"/>
  <c r="BA35" i="18" s="1"/>
  <c r="BA11" i="10" a="1"/>
  <c r="BA11" i="10" s="1"/>
  <c r="BA32" i="18" s="1"/>
  <c r="BA10" i="10" a="1"/>
  <c r="BA10" i="10" s="1"/>
  <c r="BA31" i="18" s="1"/>
  <c r="BA9" i="10" a="1"/>
  <c r="BA9" i="10" s="1"/>
  <c r="BA12" i="10" a="1"/>
  <c r="BA12" i="10" s="1"/>
  <c r="BA33" i="18" s="1"/>
  <c r="BB8" i="10"/>
  <c r="AZ54" i="18"/>
  <c r="AZ56" i="18"/>
  <c r="AZ56" i="19"/>
  <c r="AZ11" i="18"/>
  <c r="AZ22" i="4"/>
  <c r="AZ30" i="18"/>
  <c r="AZ43" i="18" s="1"/>
  <c r="AZ15" i="11" s="1"/>
  <c r="BA47" i="11" s="1"/>
  <c r="AZ22" i="10"/>
  <c r="AX62" i="18"/>
  <c r="AX46" i="11"/>
  <c r="AY40" i="19"/>
  <c r="AX20" i="19"/>
  <c r="AY12" i="19"/>
  <c r="AZ32" i="19"/>
  <c r="BA17" i="4" a="1"/>
  <c r="BA17" i="4" s="1"/>
  <c r="BA19" i="18" s="1"/>
  <c r="BA57" i="18" s="1"/>
  <c r="BA14" i="4" a="1"/>
  <c r="BA14" i="4" s="1"/>
  <c r="BA16" i="18" s="1"/>
  <c r="BA54" i="18" s="1"/>
  <c r="BA13" i="4" a="1"/>
  <c r="BA13" i="4" s="1"/>
  <c r="BA15" i="18" s="1"/>
  <c r="BA20" i="4" a="1"/>
  <c r="BA20" i="4" s="1"/>
  <c r="BA22" i="18" s="1"/>
  <c r="BA19" i="4" a="1"/>
  <c r="BA19" i="4" s="1"/>
  <c r="BA21" i="18" s="1"/>
  <c r="BA11" i="4" a="1"/>
  <c r="BA11" i="4" s="1"/>
  <c r="BA13" i="18" s="1"/>
  <c r="BA51" i="18" s="1"/>
  <c r="BA18" i="4" a="1"/>
  <c r="BA18" i="4" s="1"/>
  <c r="BA20" i="18" s="1"/>
  <c r="BA10" i="4" a="1"/>
  <c r="BA10" i="4" s="1"/>
  <c r="BA12" i="18" s="1"/>
  <c r="BA50" i="18" s="1"/>
  <c r="BB8" i="4"/>
  <c r="BA16" i="4" a="1"/>
  <c r="BA16" i="4" s="1"/>
  <c r="BA18" i="18" s="1"/>
  <c r="BA56" i="18" s="1"/>
  <c r="BA12" i="4" a="1"/>
  <c r="BA12" i="4" s="1"/>
  <c r="BA14" i="18" s="1"/>
  <c r="BA52" i="18" s="1"/>
  <c r="BA9" i="4" a="1"/>
  <c r="BA9" i="4" s="1"/>
  <c r="BA15" i="4" a="1"/>
  <c r="BA15" i="4" s="1"/>
  <c r="BA17" i="18" s="1"/>
  <c r="BA55" i="18" s="1"/>
  <c r="AZ58" i="18"/>
  <c r="AZ31" i="19"/>
  <c r="AY11" i="19"/>
  <c r="AZ33" i="19"/>
  <c r="AY13" i="19"/>
  <c r="AZ50" i="18"/>
  <c r="AZ59" i="18"/>
  <c r="AY37" i="19"/>
  <c r="AX17" i="19"/>
  <c r="AZ29" i="19"/>
  <c r="AY35" i="19"/>
  <c r="AY42" i="19" s="1"/>
  <c r="AX15" i="19"/>
  <c r="AZ52" i="19"/>
  <c r="AZ51" i="19"/>
  <c r="AZ51" i="18"/>
  <c r="AZ50" i="19"/>
  <c r="AX42" i="19"/>
  <c r="AZ36" i="19"/>
  <c r="AY16" i="19"/>
  <c r="AY49" i="18"/>
  <c r="AY9" i="19" s="1"/>
  <c r="AY24" i="18"/>
  <c r="AZ52" i="18"/>
  <c r="AZ49" i="19"/>
  <c r="AZ39" i="19"/>
  <c r="AY19" i="19"/>
  <c r="AZ60" i="18"/>
  <c r="AZ34" i="19"/>
  <c r="AY14" i="19"/>
  <c r="AX16" i="11"/>
  <c r="AX39" i="11" s="1"/>
  <c r="AW66" i="11"/>
  <c r="BA59" i="18" l="1"/>
  <c r="AW68" i="11"/>
  <c r="AX10" i="11" s="1"/>
  <c r="BA52" i="19"/>
  <c r="BA50" i="19"/>
  <c r="BA55" i="19"/>
  <c r="BA58" i="19"/>
  <c r="AX22" i="19"/>
  <c r="BA58" i="18"/>
  <c r="BA53" i="18"/>
  <c r="BA59" i="19"/>
  <c r="BA53" i="19"/>
  <c r="BA57" i="19"/>
  <c r="AY62" i="18"/>
  <c r="AY22" i="19" s="1"/>
  <c r="AY46" i="11"/>
  <c r="G18" i="17"/>
  <c r="G17" i="17"/>
  <c r="BA32" i="19"/>
  <c r="AZ12" i="19"/>
  <c r="AZ44" i="11"/>
  <c r="AZ23" i="4"/>
  <c r="BB20" i="4" a="1"/>
  <c r="BB20" i="4" s="1"/>
  <c r="BB22" i="18" s="1"/>
  <c r="BB12" i="4" a="1"/>
  <c r="BB12" i="4" s="1"/>
  <c r="BB14" i="18" s="1"/>
  <c r="BB19" i="4" a="1"/>
  <c r="BB19" i="4" s="1"/>
  <c r="BB21" i="18" s="1"/>
  <c r="BB11" i="4" a="1"/>
  <c r="BB11" i="4" s="1"/>
  <c r="BB13" i="18" s="1"/>
  <c r="BB18" i="4" a="1"/>
  <c r="BB18" i="4" s="1"/>
  <c r="BB20" i="18" s="1"/>
  <c r="BB17" i="4" a="1"/>
  <c r="BB17" i="4" s="1"/>
  <c r="BB19" i="18" s="1"/>
  <c r="BB16" i="4" a="1"/>
  <c r="BB16" i="4" s="1"/>
  <c r="BB18" i="18" s="1"/>
  <c r="BB14" i="4" a="1"/>
  <c r="BB14" i="4" s="1"/>
  <c r="BB16" i="18" s="1"/>
  <c r="BB15" i="4" a="1"/>
  <c r="BB15" i="4" s="1"/>
  <c r="BB17" i="18" s="1"/>
  <c r="BC8" i="4"/>
  <c r="BB13" i="4" a="1"/>
  <c r="BB13" i="4" s="1"/>
  <c r="BB15" i="18" s="1"/>
  <c r="BB10" i="4" a="1"/>
  <c r="BB10" i="4" s="1"/>
  <c r="BB12" i="18" s="1"/>
  <c r="BB9" i="4" a="1"/>
  <c r="BB9" i="4" s="1"/>
  <c r="BA34" i="19"/>
  <c r="AZ14" i="19"/>
  <c r="AZ49" i="18"/>
  <c r="AZ9" i="19" s="1"/>
  <c r="AZ24" i="18"/>
  <c r="BA30" i="19"/>
  <c r="AZ10" i="19"/>
  <c r="BA30" i="18"/>
  <c r="BA43" i="18" s="1"/>
  <c r="BA15" i="11" s="1"/>
  <c r="BB47" i="11" s="1"/>
  <c r="BA22" i="10"/>
  <c r="BA14" i="11" s="1"/>
  <c r="BA51" i="19"/>
  <c r="AY17" i="19"/>
  <c r="AZ37" i="19"/>
  <c r="AZ42" i="19" s="1"/>
  <c r="BA56" i="19"/>
  <c r="AZ61" i="19"/>
  <c r="BA48" i="19"/>
  <c r="BA29" i="19"/>
  <c r="AZ40" i="19"/>
  <c r="AY20" i="19"/>
  <c r="BA31" i="19"/>
  <c r="AZ11" i="19"/>
  <c r="BA36" i="19"/>
  <c r="AZ16" i="19"/>
  <c r="BA39" i="19"/>
  <c r="AZ19" i="19"/>
  <c r="BA11" i="18"/>
  <c r="BA22" i="4"/>
  <c r="BA44" i="11" s="1"/>
  <c r="BA60" i="18"/>
  <c r="AY16" i="11"/>
  <c r="AX66" i="11"/>
  <c r="AZ35" i="19"/>
  <c r="AY15" i="19"/>
  <c r="BB15" i="10" a="1"/>
  <c r="BB15" i="10" s="1"/>
  <c r="BB36" i="18" s="1"/>
  <c r="BB13" i="10" a="1"/>
  <c r="BB13" i="10" s="1"/>
  <c r="BB34" i="18" s="1"/>
  <c r="BB11" i="10" a="1"/>
  <c r="BB11" i="10" s="1"/>
  <c r="BB32" i="18" s="1"/>
  <c r="BB20" i="10" a="1"/>
  <c r="BB20" i="10" s="1"/>
  <c r="BB41" i="18" s="1"/>
  <c r="BB16" i="10" a="1"/>
  <c r="BB16" i="10" s="1"/>
  <c r="BB37" i="18" s="1"/>
  <c r="BB19" i="10" a="1"/>
  <c r="BB19" i="10" s="1"/>
  <c r="BB40" i="18" s="1"/>
  <c r="BB18" i="10" a="1"/>
  <c r="BB18" i="10" s="1"/>
  <c r="BB39" i="18" s="1"/>
  <c r="BB17" i="10" a="1"/>
  <c r="BB17" i="10" s="1"/>
  <c r="BB38" i="18" s="1"/>
  <c r="BB9" i="10" a="1"/>
  <c r="BB9" i="10" s="1"/>
  <c r="BB14" i="10" a="1"/>
  <c r="BB14" i="10" s="1"/>
  <c r="BB35" i="18" s="1"/>
  <c r="BB12" i="10" a="1"/>
  <c r="BB12" i="10" s="1"/>
  <c r="BB33" i="18" s="1"/>
  <c r="BC8" i="10"/>
  <c r="BB10" i="10" a="1"/>
  <c r="BB10" i="10" s="1"/>
  <c r="BB31" i="18" s="1"/>
  <c r="BA38" i="19"/>
  <c r="AZ18" i="19"/>
  <c r="BA33" i="19"/>
  <c r="AZ13" i="19"/>
  <c r="BA49" i="19"/>
  <c r="AZ14" i="11"/>
  <c r="AZ23" i="10"/>
  <c r="BA23" i="10" s="1"/>
  <c r="BA54" i="19"/>
  <c r="AX68" i="11" l="1"/>
  <c r="AY10" i="11" s="1"/>
  <c r="AY37" i="11" s="1"/>
  <c r="BB51" i="19"/>
  <c r="BB57" i="19"/>
  <c r="BB55" i="19"/>
  <c r="BB56" i="19"/>
  <c r="BB50" i="18"/>
  <c r="BB58" i="19"/>
  <c r="BB59" i="19"/>
  <c r="BB54" i="19"/>
  <c r="BB53" i="19"/>
  <c r="BB50" i="19"/>
  <c r="BC20" i="10" a="1"/>
  <c r="BC20" i="10" s="1"/>
  <c r="BC41" i="18" s="1"/>
  <c r="BC19" i="10" a="1"/>
  <c r="BC19" i="10" s="1"/>
  <c r="BC40" i="18" s="1"/>
  <c r="BC17" i="10" a="1"/>
  <c r="BC17" i="10" s="1"/>
  <c r="BC38" i="18" s="1"/>
  <c r="BC9" i="10" a="1"/>
  <c r="BC9" i="10" s="1"/>
  <c r="BD8" i="10"/>
  <c r="BC14" i="10" a="1"/>
  <c r="BC14" i="10" s="1"/>
  <c r="BC35" i="18" s="1"/>
  <c r="BC16" i="10" a="1"/>
  <c r="BC16" i="10" s="1"/>
  <c r="BC37" i="18" s="1"/>
  <c r="BC11" i="10" a="1"/>
  <c r="BC11" i="10" s="1"/>
  <c r="BC32" i="18" s="1"/>
  <c r="BC10" i="10" a="1"/>
  <c r="BC10" i="10" s="1"/>
  <c r="BC31" i="18" s="1"/>
  <c r="BC18" i="10" a="1"/>
  <c r="BC18" i="10" s="1"/>
  <c r="BC39" i="18" s="1"/>
  <c r="BC13" i="10" a="1"/>
  <c r="BC13" i="10" s="1"/>
  <c r="BC34" i="18" s="1"/>
  <c r="BC12" i="10" a="1"/>
  <c r="BC12" i="10" s="1"/>
  <c r="BC33" i="18" s="1"/>
  <c r="BC15" i="10" a="1"/>
  <c r="BC15" i="10" s="1"/>
  <c r="BC36" i="18" s="1"/>
  <c r="BB34" i="19"/>
  <c r="BA14" i="19"/>
  <c r="BB57" i="18"/>
  <c r="BB36" i="19"/>
  <c r="BA16" i="19"/>
  <c r="BB29" i="19"/>
  <c r="BB11" i="18"/>
  <c r="BB22" i="4"/>
  <c r="BB44" i="11" s="1"/>
  <c r="BB58" i="18"/>
  <c r="BB32" i="19"/>
  <c r="BA12" i="19"/>
  <c r="BB51" i="18"/>
  <c r="BB31" i="19"/>
  <c r="BA11" i="19"/>
  <c r="BA61" i="19"/>
  <c r="BB48" i="19"/>
  <c r="BB53" i="18"/>
  <c r="BB59" i="18"/>
  <c r="G10" i="16"/>
  <c r="AN23" i="19"/>
  <c r="BA49" i="18"/>
  <c r="BA9" i="19" s="1"/>
  <c r="BA24" i="18"/>
  <c r="BB30" i="19"/>
  <c r="BA10" i="19"/>
  <c r="BC20" i="4" a="1"/>
  <c r="BC20" i="4" s="1"/>
  <c r="BC22" i="18" s="1"/>
  <c r="BC19" i="4" a="1"/>
  <c r="BC19" i="4" s="1"/>
  <c r="BC21" i="18" s="1"/>
  <c r="BC59" i="18" s="1"/>
  <c r="BC18" i="4" a="1"/>
  <c r="BC18" i="4" s="1"/>
  <c r="BC20" i="18" s="1"/>
  <c r="BC10" i="4" a="1"/>
  <c r="BC10" i="4" s="1"/>
  <c r="BC12" i="18" s="1"/>
  <c r="BC17" i="4" a="1"/>
  <c r="BC17" i="4" s="1"/>
  <c r="BC19" i="18" s="1"/>
  <c r="BC57" i="18" s="1"/>
  <c r="BC16" i="4" a="1"/>
  <c r="BC16" i="4" s="1"/>
  <c r="BC18" i="18" s="1"/>
  <c r="BC56" i="18" s="1"/>
  <c r="BC15" i="4" a="1"/>
  <c r="BC15" i="4" s="1"/>
  <c r="BC17" i="18" s="1"/>
  <c r="BC55" i="18" s="1"/>
  <c r="BC14" i="4" a="1"/>
  <c r="BC14" i="4" s="1"/>
  <c r="BC16" i="18" s="1"/>
  <c r="BC54" i="18" s="1"/>
  <c r="BC12" i="4" a="1"/>
  <c r="BC12" i="4" s="1"/>
  <c r="BC14" i="18" s="1"/>
  <c r="BC13" i="4" a="1"/>
  <c r="BC13" i="4" s="1"/>
  <c r="BC15" i="18" s="1"/>
  <c r="BC11" i="4" a="1"/>
  <c r="BC11" i="4" s="1"/>
  <c r="BC13" i="18" s="1"/>
  <c r="BC9" i="4" a="1"/>
  <c r="BC9" i="4" s="1"/>
  <c r="BD8" i="4"/>
  <c r="BB52" i="18"/>
  <c r="BA35" i="19"/>
  <c r="AZ15" i="19"/>
  <c r="AZ62" i="18"/>
  <c r="AZ22" i="19" s="1"/>
  <c r="AZ46" i="11"/>
  <c r="BA16" i="11" s="1"/>
  <c r="BA39" i="11" s="1"/>
  <c r="BB55" i="18"/>
  <c r="BB60" i="18"/>
  <c r="AZ16" i="11"/>
  <c r="AZ39" i="11" s="1"/>
  <c r="AY66" i="11"/>
  <c r="BB33" i="19"/>
  <c r="BA13" i="19"/>
  <c r="BB38" i="19"/>
  <c r="BA18" i="19"/>
  <c r="BA40" i="19"/>
  <c r="AZ20" i="19"/>
  <c r="BA37" i="19"/>
  <c r="AZ17" i="19"/>
  <c r="BB54" i="18"/>
  <c r="BA23" i="4"/>
  <c r="BB23" i="4" s="1"/>
  <c r="BB30" i="18"/>
  <c r="BB43" i="18" s="1"/>
  <c r="BB15" i="11" s="1"/>
  <c r="BC47" i="11" s="1"/>
  <c r="BB22" i="10"/>
  <c r="BB14" i="11" s="1"/>
  <c r="BB49" i="19"/>
  <c r="BB39" i="19"/>
  <c r="BA19" i="19"/>
  <c r="BB52" i="19"/>
  <c r="BB56" i="18"/>
  <c r="BC51" i="18" l="1"/>
  <c r="BC58" i="18"/>
  <c r="BC50" i="19"/>
  <c r="BB23" i="10"/>
  <c r="AZ66" i="11"/>
  <c r="BC52" i="19"/>
  <c r="BC59" i="19"/>
  <c r="BC49" i="19"/>
  <c r="BC58" i="19"/>
  <c r="BC30" i="18"/>
  <c r="BC43" i="18" s="1"/>
  <c r="BC15" i="11" s="1"/>
  <c r="BD47" i="11" s="1"/>
  <c r="BC22" i="10"/>
  <c r="BC14" i="11" s="1"/>
  <c r="BB61" i="19"/>
  <c r="BC48" i="19"/>
  <c r="BA62" i="18"/>
  <c r="BA46" i="11"/>
  <c r="BB16" i="19"/>
  <c r="BC36" i="19"/>
  <c r="BD19" i="4" a="1"/>
  <c r="BD19" i="4" s="1"/>
  <c r="BD21" i="18" s="1"/>
  <c r="BD18" i="4" a="1"/>
  <c r="BD18" i="4" s="1"/>
  <c r="BD20" i="18" s="1"/>
  <c r="BD16" i="4" a="1"/>
  <c r="BD16" i="4" s="1"/>
  <c r="BD18" i="18" s="1"/>
  <c r="BD15" i="4" a="1"/>
  <c r="BD15" i="4" s="1"/>
  <c r="BD17" i="18" s="1"/>
  <c r="BD13" i="4" a="1"/>
  <c r="BD13" i="4" s="1"/>
  <c r="BD15" i="18" s="1"/>
  <c r="BD20" i="4" a="1"/>
  <c r="BD20" i="4" s="1"/>
  <c r="BD22" i="18" s="1"/>
  <c r="BD12" i="4" a="1"/>
  <c r="BD12" i="4" s="1"/>
  <c r="BD14" i="18" s="1"/>
  <c r="BD17" i="4" a="1"/>
  <c r="BD17" i="4" s="1"/>
  <c r="BD19" i="18" s="1"/>
  <c r="BD11" i="4" a="1"/>
  <c r="BD11" i="4" s="1"/>
  <c r="BD13" i="18" s="1"/>
  <c r="BD9" i="4" a="1"/>
  <c r="BD9" i="4" s="1"/>
  <c r="BD10" i="4" a="1"/>
  <c r="BD10" i="4" s="1"/>
  <c r="BD12" i="18" s="1"/>
  <c r="BE8" i="4"/>
  <c r="BD14" i="4" a="1"/>
  <c r="BD14" i="4" s="1"/>
  <c r="BD16" i="18" s="1"/>
  <c r="BB37" i="19"/>
  <c r="BA17" i="19"/>
  <c r="BC11" i="18"/>
  <c r="BC22" i="4"/>
  <c r="BC44" i="11" s="1"/>
  <c r="BC50" i="18"/>
  <c r="BC54" i="19"/>
  <c r="BC31" i="19"/>
  <c r="BB11" i="19"/>
  <c r="BB49" i="18"/>
  <c r="BB9" i="19" s="1"/>
  <c r="BB24" i="18"/>
  <c r="BC55" i="19"/>
  <c r="BC30" i="19"/>
  <c r="BB10" i="19"/>
  <c r="BC39" i="19"/>
  <c r="BB19" i="19"/>
  <c r="BC33" i="19"/>
  <c r="BB13" i="19"/>
  <c r="BC56" i="19"/>
  <c r="BC34" i="19"/>
  <c r="BB14" i="19"/>
  <c r="BC57" i="19"/>
  <c r="BB35" i="19"/>
  <c r="BA15" i="19"/>
  <c r="BC38" i="19"/>
  <c r="BB18" i="19"/>
  <c r="BB40" i="19"/>
  <c r="BB42" i="19" s="1"/>
  <c r="BA20" i="19"/>
  <c r="BC53" i="18"/>
  <c r="BC51" i="19"/>
  <c r="G30" i="15"/>
  <c r="G31" i="15" s="1"/>
  <c r="AY39" i="11"/>
  <c r="AY68" i="11" s="1"/>
  <c r="BC29" i="19"/>
  <c r="BB12" i="19"/>
  <c r="BC32" i="19"/>
  <c r="BC53" i="19"/>
  <c r="BC52" i="18"/>
  <c r="BC60" i="18"/>
  <c r="BA42" i="19"/>
  <c r="BD17" i="10" a="1"/>
  <c r="BD17" i="10" s="1"/>
  <c r="BD38" i="18" s="1"/>
  <c r="BD15" i="10" a="1"/>
  <c r="BD15" i="10" s="1"/>
  <c r="BD36" i="18" s="1"/>
  <c r="BD16" i="10" a="1"/>
  <c r="BD16" i="10" s="1"/>
  <c r="BD37" i="18" s="1"/>
  <c r="BD20" i="10" a="1"/>
  <c r="BD20" i="10" s="1"/>
  <c r="BD41" i="18" s="1"/>
  <c r="BD13" i="10" a="1"/>
  <c r="BD13" i="10" s="1"/>
  <c r="BD34" i="18" s="1"/>
  <c r="BD18" i="10" a="1"/>
  <c r="BD18" i="10" s="1"/>
  <c r="BD39" i="18" s="1"/>
  <c r="BD9" i="10" a="1"/>
  <c r="BD9" i="10" s="1"/>
  <c r="BD14" i="10" a="1"/>
  <c r="BD14" i="10" s="1"/>
  <c r="BD35" i="18" s="1"/>
  <c r="BD12" i="10" a="1"/>
  <c r="BD12" i="10" s="1"/>
  <c r="BD33" i="18" s="1"/>
  <c r="BD19" i="10" a="1"/>
  <c r="BD19" i="10" s="1"/>
  <c r="BD40" i="18" s="1"/>
  <c r="BE8" i="10"/>
  <c r="BD11" i="10" a="1"/>
  <c r="BD11" i="10" s="1"/>
  <c r="BD32" i="18" s="1"/>
  <c r="BD10" i="10" a="1"/>
  <c r="BD10" i="10" s="1"/>
  <c r="BD31" i="18" s="1"/>
  <c r="BD49" i="19" l="1"/>
  <c r="BD57" i="19"/>
  <c r="BD53" i="19"/>
  <c r="BA22" i="19"/>
  <c r="BD51" i="19"/>
  <c r="BD55" i="18"/>
  <c r="BC23" i="4"/>
  <c r="BC23" i="10"/>
  <c r="BD56" i="19"/>
  <c r="BD59" i="19"/>
  <c r="BD58" i="19"/>
  <c r="BD52" i="19"/>
  <c r="BD31" i="19"/>
  <c r="BC11" i="19"/>
  <c r="BD30" i="18"/>
  <c r="BD43" i="18" s="1"/>
  <c r="BD15" i="11" s="1"/>
  <c r="BE47" i="11" s="1"/>
  <c r="BD22" i="10"/>
  <c r="BD14" i="11" s="1"/>
  <c r="BD29" i="19"/>
  <c r="BD54" i="19"/>
  <c r="BD50" i="18"/>
  <c r="BD56" i="18"/>
  <c r="BD39" i="19"/>
  <c r="BC19" i="19"/>
  <c r="G20" i="17"/>
  <c r="AZ10" i="11"/>
  <c r="BC40" i="19"/>
  <c r="BB20" i="19"/>
  <c r="BD34" i="19"/>
  <c r="BC14" i="19"/>
  <c r="BD30" i="19"/>
  <c r="BC10" i="19"/>
  <c r="BD11" i="18"/>
  <c r="BD22" i="4"/>
  <c r="BD44" i="11" s="1"/>
  <c r="BD58" i="18"/>
  <c r="BB16" i="11"/>
  <c r="BB39" i="11" s="1"/>
  <c r="BA66" i="11"/>
  <c r="G35" i="15"/>
  <c r="G19" i="17" s="1"/>
  <c r="H34" i="15"/>
  <c r="BD51" i="18"/>
  <c r="BD59" i="18"/>
  <c r="BC61" i="19"/>
  <c r="BD48" i="19"/>
  <c r="BD55" i="19"/>
  <c r="BC49" i="18"/>
  <c r="BC9" i="19" s="1"/>
  <c r="BC24" i="18"/>
  <c r="BD57" i="18"/>
  <c r="BD32" i="19"/>
  <c r="BC12" i="19"/>
  <c r="BD38" i="19"/>
  <c r="BC18" i="19"/>
  <c r="BD33" i="19"/>
  <c r="BC13" i="19"/>
  <c r="BB62" i="18"/>
  <c r="BB22" i="19" s="1"/>
  <c r="BB46" i="11"/>
  <c r="BD52" i="18"/>
  <c r="BD50" i="19"/>
  <c r="BC37" i="19"/>
  <c r="BB17" i="19"/>
  <c r="BD60" i="18"/>
  <c r="BD36" i="19"/>
  <c r="BC16" i="19"/>
  <c r="BE17" i="4" a="1"/>
  <c r="BE17" i="4" s="1"/>
  <c r="BE19" i="18" s="1"/>
  <c r="BE14" i="4" a="1"/>
  <c r="BE14" i="4" s="1"/>
  <c r="BE16" i="18" s="1"/>
  <c r="BE13" i="4" a="1"/>
  <c r="BE13" i="4" s="1"/>
  <c r="BE15" i="18" s="1"/>
  <c r="BE20" i="4" a="1"/>
  <c r="BE20" i="4" s="1"/>
  <c r="BE22" i="18" s="1"/>
  <c r="BE19" i="4" a="1"/>
  <c r="BE19" i="4" s="1"/>
  <c r="BE21" i="18" s="1"/>
  <c r="BE11" i="4" a="1"/>
  <c r="BE11" i="4" s="1"/>
  <c r="BE13" i="18" s="1"/>
  <c r="BE18" i="4" a="1"/>
  <c r="BE18" i="4" s="1"/>
  <c r="BE20" i="18" s="1"/>
  <c r="BE10" i="4" a="1"/>
  <c r="BE10" i="4" s="1"/>
  <c r="BE12" i="18" s="1"/>
  <c r="BE9" i="4" a="1"/>
  <c r="BE9" i="4" s="1"/>
  <c r="BF8" i="4"/>
  <c r="BE15" i="4" a="1"/>
  <c r="BE15" i="4" s="1"/>
  <c r="BE17" i="18" s="1"/>
  <c r="BE16" i="4" a="1"/>
  <c r="BE16" i="4" s="1"/>
  <c r="BE18" i="18" s="1"/>
  <c r="BE12" i="4" a="1"/>
  <c r="BE12" i="4" s="1"/>
  <c r="BE14" i="18" s="1"/>
  <c r="BE20" i="10" a="1"/>
  <c r="BE20" i="10" s="1"/>
  <c r="BE41" i="18" s="1"/>
  <c r="BE17" i="10" a="1"/>
  <c r="BE17" i="10" s="1"/>
  <c r="BE38" i="18" s="1"/>
  <c r="BE15" i="10" a="1"/>
  <c r="BE15" i="10" s="1"/>
  <c r="BE36" i="18" s="1"/>
  <c r="BE13" i="10" a="1"/>
  <c r="BE13" i="10" s="1"/>
  <c r="BE34" i="18" s="1"/>
  <c r="BE18" i="10" a="1"/>
  <c r="BE18" i="10" s="1"/>
  <c r="BE39" i="18" s="1"/>
  <c r="BE11" i="10" a="1"/>
  <c r="BE11" i="10" s="1"/>
  <c r="BE32" i="18" s="1"/>
  <c r="BE16" i="10" a="1"/>
  <c r="BE16" i="10" s="1"/>
  <c r="BE37" i="18" s="1"/>
  <c r="BE12" i="10" a="1"/>
  <c r="BE12" i="10" s="1"/>
  <c r="BE33" i="18" s="1"/>
  <c r="BE14" i="10" a="1"/>
  <c r="BE14" i="10" s="1"/>
  <c r="BE35" i="18" s="1"/>
  <c r="BE19" i="10" a="1"/>
  <c r="BE19" i="10" s="1"/>
  <c r="BE40" i="18" s="1"/>
  <c r="BF8" i="10"/>
  <c r="BE10" i="10" a="1"/>
  <c r="BE10" i="10" s="1"/>
  <c r="BE31" i="18" s="1"/>
  <c r="BE9" i="10" a="1"/>
  <c r="BE9" i="10" s="1"/>
  <c r="BC35" i="19"/>
  <c r="BC42" i="19" s="1"/>
  <c r="BB15" i="19"/>
  <c r="BD54" i="18"/>
  <c r="BD53" i="18"/>
  <c r="BE59" i="19" l="1"/>
  <c r="BE50" i="18"/>
  <c r="BD23" i="10"/>
  <c r="BE53" i="18"/>
  <c r="G36" i="15"/>
  <c r="G31" i="16" s="1"/>
  <c r="BF15" i="10" a="1"/>
  <c r="BF15" i="10" s="1"/>
  <c r="BF36" i="18" s="1"/>
  <c r="BF20" i="10" a="1"/>
  <c r="BF20" i="10" s="1"/>
  <c r="BF41" i="18" s="1"/>
  <c r="BF13" i="10" a="1"/>
  <c r="BF13" i="10" s="1"/>
  <c r="BF34" i="18" s="1"/>
  <c r="BF11" i="10" a="1"/>
  <c r="BF11" i="10" s="1"/>
  <c r="BF32" i="18" s="1"/>
  <c r="BF19" i="10" a="1"/>
  <c r="BF19" i="10" s="1"/>
  <c r="BF40" i="18" s="1"/>
  <c r="BF16" i="10" a="1"/>
  <c r="BF16" i="10" s="1"/>
  <c r="BF37" i="18" s="1"/>
  <c r="BF17" i="10" a="1"/>
  <c r="BF17" i="10" s="1"/>
  <c r="BF38" i="18" s="1"/>
  <c r="BF18" i="10" a="1"/>
  <c r="BF18" i="10" s="1"/>
  <c r="BF39" i="18" s="1"/>
  <c r="BF12" i="10" a="1"/>
  <c r="BF12" i="10" s="1"/>
  <c r="BF33" i="18" s="1"/>
  <c r="BF14" i="10" a="1"/>
  <c r="BF14" i="10" s="1"/>
  <c r="BF35" i="18" s="1"/>
  <c r="BF10" i="10" a="1"/>
  <c r="BF10" i="10" s="1"/>
  <c r="BF31" i="18" s="1"/>
  <c r="BG8" i="10"/>
  <c r="BF9" i="10" a="1"/>
  <c r="BF9" i="10" s="1"/>
  <c r="BE48" i="19"/>
  <c r="BD61" i="19"/>
  <c r="BD40" i="19"/>
  <c r="BC20" i="19"/>
  <c r="BE58" i="18"/>
  <c r="BE32" i="19"/>
  <c r="BD12" i="19"/>
  <c r="AZ68" i="11"/>
  <c r="BA10" i="11" s="1"/>
  <c r="BA68" i="11" s="1"/>
  <c r="BB10" i="11" s="1"/>
  <c r="BE29" i="19"/>
  <c r="BE51" i="18"/>
  <c r="BE36" i="19"/>
  <c r="BD16" i="19"/>
  <c r="BC16" i="11"/>
  <c r="BC39" i="11" s="1"/>
  <c r="G21" i="17"/>
  <c r="G22" i="17" s="1"/>
  <c r="G32" i="16"/>
  <c r="G35" i="17"/>
  <c r="G36" i="17" s="1"/>
  <c r="BK49" i="11"/>
  <c r="BE49" i="11"/>
  <c r="BB49" i="11"/>
  <c r="BB66" i="11" s="1"/>
  <c r="BH49" i="11"/>
  <c r="BD49" i="18"/>
  <c r="BD9" i="19" s="1"/>
  <c r="BD24" i="18"/>
  <c r="BE52" i="18"/>
  <c r="BE59" i="18"/>
  <c r="BC62" i="18"/>
  <c r="BC22" i="19" s="1"/>
  <c r="BC46" i="11"/>
  <c r="BE53" i="19"/>
  <c r="BD35" i="19"/>
  <c r="BC15" i="19"/>
  <c r="BE56" i="18"/>
  <c r="BE60" i="18"/>
  <c r="BE30" i="19"/>
  <c r="BD10" i="19"/>
  <c r="BE39" i="19"/>
  <c r="BD19" i="19"/>
  <c r="BE55" i="18"/>
  <c r="BD37" i="19"/>
  <c r="BC17" i="19"/>
  <c r="BE33" i="19"/>
  <c r="BD13" i="19"/>
  <c r="BE55" i="19"/>
  <c r="BD23" i="4"/>
  <c r="BF20" i="4" a="1"/>
  <c r="BF20" i="4" s="1"/>
  <c r="BF22" i="18" s="1"/>
  <c r="BF60" i="18" s="1"/>
  <c r="BF12" i="4" a="1"/>
  <c r="BF12" i="4" s="1"/>
  <c r="BF14" i="18" s="1"/>
  <c r="BF52" i="18" s="1"/>
  <c r="BF19" i="4" a="1"/>
  <c r="BF19" i="4" s="1"/>
  <c r="BF21" i="18" s="1"/>
  <c r="BF11" i="4" a="1"/>
  <c r="BF11" i="4" s="1"/>
  <c r="BF13" i="18" s="1"/>
  <c r="BF18" i="4" a="1"/>
  <c r="BF18" i="4" s="1"/>
  <c r="BF20" i="18" s="1"/>
  <c r="BF17" i="4" a="1"/>
  <c r="BF17" i="4" s="1"/>
  <c r="BF19" i="18" s="1"/>
  <c r="BF57" i="18" s="1"/>
  <c r="BF16" i="4" a="1"/>
  <c r="BF16" i="4" s="1"/>
  <c r="BF18" i="18" s="1"/>
  <c r="BF9" i="4" a="1"/>
  <c r="BF9" i="4" s="1"/>
  <c r="BG8" i="4"/>
  <c r="BF13" i="4" a="1"/>
  <c r="BF13" i="4" s="1"/>
  <c r="BF15" i="18" s="1"/>
  <c r="BF53" i="18" s="1"/>
  <c r="BF14" i="4" a="1"/>
  <c r="BF14" i="4" s="1"/>
  <c r="BF16" i="18" s="1"/>
  <c r="BF54" i="18" s="1"/>
  <c r="BF15" i="4" a="1"/>
  <c r="BF15" i="4" s="1"/>
  <c r="BF17" i="18" s="1"/>
  <c r="BF10" i="4" a="1"/>
  <c r="BF10" i="4" s="1"/>
  <c r="BF12" i="18" s="1"/>
  <c r="BE54" i="18"/>
  <c r="BE50" i="19"/>
  <c r="BE51" i="19"/>
  <c r="BE56" i="19"/>
  <c r="BE57" i="19"/>
  <c r="BE34" i="19"/>
  <c r="BD14" i="19"/>
  <c r="BE31" i="19"/>
  <c r="BD11" i="19"/>
  <c r="BE30" i="18"/>
  <c r="BE43" i="18" s="1"/>
  <c r="BE15" i="11" s="1"/>
  <c r="BF47" i="11" s="1"/>
  <c r="BE22" i="10"/>
  <c r="BE14" i="11" s="1"/>
  <c r="BE11" i="18"/>
  <c r="BE22" i="4"/>
  <c r="BE44" i="11" s="1"/>
  <c r="BE57" i="18"/>
  <c r="BE38" i="19"/>
  <c r="BD18" i="19"/>
  <c r="BE58" i="19"/>
  <c r="BE49" i="19"/>
  <c r="BE52" i="19"/>
  <c r="BE54" i="19"/>
  <c r="BF58" i="18" l="1"/>
  <c r="BF59" i="18"/>
  <c r="BF57" i="19"/>
  <c r="BF56" i="19"/>
  <c r="BF49" i="19"/>
  <c r="G17" i="16"/>
  <c r="G18" i="16" s="1"/>
  <c r="BD42" i="19"/>
  <c r="BF50" i="18"/>
  <c r="G27" i="17"/>
  <c r="G30" i="17" s="1"/>
  <c r="G37" i="17" s="1"/>
  <c r="G40" i="17" s="1"/>
  <c r="BF55" i="18"/>
  <c r="BF51" i="18"/>
  <c r="BE23" i="10"/>
  <c r="BE37" i="19"/>
  <c r="BD17" i="19"/>
  <c r="BF29" i="19"/>
  <c r="BF30" i="18"/>
  <c r="BF43" i="18" s="1"/>
  <c r="BF15" i="11" s="1"/>
  <c r="BG47" i="11" s="1"/>
  <c r="BF22" i="10"/>
  <c r="BF14" i="11" s="1"/>
  <c r="BF38" i="19"/>
  <c r="BE18" i="19"/>
  <c r="BD62" i="18"/>
  <c r="BD22" i="19" s="1"/>
  <c r="BD46" i="11"/>
  <c r="BF32" i="19"/>
  <c r="BE12" i="19"/>
  <c r="BG20" i="10" a="1"/>
  <c r="BG20" i="10" s="1"/>
  <c r="BG41" i="18" s="1"/>
  <c r="BG19" i="10" a="1"/>
  <c r="BG19" i="10" s="1"/>
  <c r="BG40" i="18" s="1"/>
  <c r="BG17" i="10" a="1"/>
  <c r="BG17" i="10" s="1"/>
  <c r="BG38" i="18" s="1"/>
  <c r="BG9" i="10" a="1"/>
  <c r="BG9" i="10" s="1"/>
  <c r="BG14" i="10" a="1"/>
  <c r="BG14" i="10" s="1"/>
  <c r="BG35" i="18" s="1"/>
  <c r="BG13" i="10" a="1"/>
  <c r="BG13" i="10" s="1"/>
  <c r="BG34" i="18" s="1"/>
  <c r="BG18" i="10" a="1"/>
  <c r="BG18" i="10" s="1"/>
  <c r="BG39" i="18" s="1"/>
  <c r="BG12" i="10" a="1"/>
  <c r="BG12" i="10" s="1"/>
  <c r="BG33" i="18" s="1"/>
  <c r="BG11" i="10" a="1"/>
  <c r="BG11" i="10" s="1"/>
  <c r="BG32" i="18" s="1"/>
  <c r="BG15" i="10" a="1"/>
  <c r="BG15" i="10" s="1"/>
  <c r="BG36" i="18" s="1"/>
  <c r="BG16" i="10" a="1"/>
  <c r="BG16" i="10" s="1"/>
  <c r="BG37" i="18" s="1"/>
  <c r="BG10" i="10" a="1"/>
  <c r="BG10" i="10" s="1"/>
  <c r="BG31" i="18" s="1"/>
  <c r="BH8" i="10"/>
  <c r="BF59" i="19"/>
  <c r="BD15" i="19"/>
  <c r="BE35" i="19"/>
  <c r="BF34" i="19"/>
  <c r="BE14" i="19"/>
  <c r="BF54" i="19"/>
  <c r="BE49" i="18"/>
  <c r="BE9" i="19" s="1"/>
  <c r="BE24" i="18"/>
  <c r="BG20" i="4" a="1"/>
  <c r="BG20" i="4" s="1"/>
  <c r="BG22" i="18" s="1"/>
  <c r="BG19" i="4" a="1"/>
  <c r="BG19" i="4" s="1"/>
  <c r="BG21" i="18" s="1"/>
  <c r="BG18" i="4" a="1"/>
  <c r="BG18" i="4" s="1"/>
  <c r="BG20" i="18" s="1"/>
  <c r="BG10" i="4" a="1"/>
  <c r="BG10" i="4" s="1"/>
  <c r="BG12" i="18" s="1"/>
  <c r="BG17" i="4" a="1"/>
  <c r="BG17" i="4" s="1"/>
  <c r="BG19" i="18" s="1"/>
  <c r="BG16" i="4" a="1"/>
  <c r="BG16" i="4" s="1"/>
  <c r="BG18" i="18" s="1"/>
  <c r="BG15" i="4" a="1"/>
  <c r="BG15" i="4" s="1"/>
  <c r="BG17" i="18" s="1"/>
  <c r="BG14" i="4" a="1"/>
  <c r="BG14" i="4" s="1"/>
  <c r="BG16" i="18" s="1"/>
  <c r="BG54" i="18" s="1"/>
  <c r="BG13" i="4" a="1"/>
  <c r="BG13" i="4" s="1"/>
  <c r="BG15" i="18" s="1"/>
  <c r="BG11" i="4" a="1"/>
  <c r="BG11" i="4" s="1"/>
  <c r="BG13" i="18" s="1"/>
  <c r="BH8" i="4"/>
  <c r="BG12" i="4" a="1"/>
  <c r="BG12" i="4" s="1"/>
  <c r="BG14" i="18" s="1"/>
  <c r="BG52" i="18" s="1"/>
  <c r="BG9" i="4" a="1"/>
  <c r="BG9" i="4" s="1"/>
  <c r="BF52" i="19"/>
  <c r="BF51" i="19"/>
  <c r="BF11" i="18"/>
  <c r="BF22" i="4"/>
  <c r="BF44" i="11" s="1"/>
  <c r="BE23" i="4"/>
  <c r="BB68" i="11"/>
  <c r="BC10" i="11" s="1"/>
  <c r="BF56" i="18"/>
  <c r="BF55" i="19"/>
  <c r="BF39" i="19"/>
  <c r="BE19" i="19"/>
  <c r="BF53" i="19"/>
  <c r="BE40" i="19"/>
  <c r="BD20" i="19"/>
  <c r="BF58" i="19"/>
  <c r="BD16" i="11"/>
  <c r="BD39" i="11" s="1"/>
  <c r="BC66" i="11"/>
  <c r="BF36" i="19"/>
  <c r="BE16" i="19"/>
  <c r="BF50" i="19"/>
  <c r="BF31" i="19"/>
  <c r="BE11" i="19"/>
  <c r="BF33" i="19"/>
  <c r="BE13" i="19"/>
  <c r="BF30" i="19"/>
  <c r="BE10" i="19"/>
  <c r="G33" i="16"/>
  <c r="BF48" i="19"/>
  <c r="BE61" i="19"/>
  <c r="G43" i="16" l="1"/>
  <c r="G45" i="16" s="1"/>
  <c r="BG56" i="18"/>
  <c r="G35" i="16"/>
  <c r="G37" i="16" s="1"/>
  <c r="H36" i="16" s="1"/>
  <c r="BG53" i="18"/>
  <c r="BG55" i="19"/>
  <c r="BG57" i="18"/>
  <c r="BG50" i="18"/>
  <c r="BG58" i="18"/>
  <c r="BF23" i="10"/>
  <c r="BF23" i="4"/>
  <c r="BG53" i="19"/>
  <c r="BG34" i="19"/>
  <c r="BF14" i="19"/>
  <c r="BG51" i="18"/>
  <c r="BG59" i="18"/>
  <c r="BF49" i="18"/>
  <c r="BF9" i="19" s="1"/>
  <c r="BF24" i="18"/>
  <c r="BG60" i="18"/>
  <c r="BG59" i="19"/>
  <c r="BG32" i="19"/>
  <c r="BF12" i="19"/>
  <c r="BG29" i="19"/>
  <c r="BC68" i="11"/>
  <c r="BD10" i="11" s="1"/>
  <c r="BF35" i="19"/>
  <c r="BE15" i="19"/>
  <c r="BG33" i="19"/>
  <c r="BF13" i="19"/>
  <c r="BG31" i="19"/>
  <c r="BF11" i="19"/>
  <c r="BG39" i="19"/>
  <c r="BF19" i="19"/>
  <c r="BG51" i="19"/>
  <c r="BE62" i="18"/>
  <c r="BE46" i="11"/>
  <c r="BG56" i="19"/>
  <c r="BE16" i="11"/>
  <c r="BE39" i="11" s="1"/>
  <c r="BD66" i="11"/>
  <c r="BE42" i="19"/>
  <c r="BG30" i="19"/>
  <c r="BF10" i="19"/>
  <c r="BG50" i="19"/>
  <c r="BG55" i="18"/>
  <c r="BH20" i="10" a="1"/>
  <c r="BH20" i="10" s="1"/>
  <c r="BH41" i="18" s="1"/>
  <c r="BH17" i="10" a="1"/>
  <c r="BH17" i="10" s="1"/>
  <c r="BH38" i="18" s="1"/>
  <c r="BH19" i="10" a="1"/>
  <c r="BH19" i="10" s="1"/>
  <c r="BH40" i="18" s="1"/>
  <c r="BH15" i="10" a="1"/>
  <c r="BH15" i="10" s="1"/>
  <c r="BH36" i="18" s="1"/>
  <c r="BH16" i="10" a="1"/>
  <c r="BH16" i="10" s="1"/>
  <c r="BH37" i="18" s="1"/>
  <c r="BH13" i="10" a="1"/>
  <c r="BH13" i="10" s="1"/>
  <c r="BH34" i="18" s="1"/>
  <c r="BH14" i="10" a="1"/>
  <c r="BH14" i="10" s="1"/>
  <c r="BH35" i="18" s="1"/>
  <c r="BH11" i="10" a="1"/>
  <c r="BH11" i="10" s="1"/>
  <c r="BH32" i="18" s="1"/>
  <c r="BI8" i="10"/>
  <c r="BH18" i="10" a="1"/>
  <c r="BH18" i="10" s="1"/>
  <c r="BH39" i="18" s="1"/>
  <c r="BH12" i="10" a="1"/>
  <c r="BH12" i="10" s="1"/>
  <c r="BH33" i="18" s="1"/>
  <c r="BH10" i="10" a="1"/>
  <c r="BH10" i="10" s="1"/>
  <c r="BH31" i="18" s="1"/>
  <c r="BH9" i="10" a="1"/>
  <c r="BH9" i="10" s="1"/>
  <c r="BF40" i="19"/>
  <c r="BE20" i="19"/>
  <c r="BG36" i="19"/>
  <c r="BF16" i="19"/>
  <c r="BF61" i="19"/>
  <c r="BG48" i="19"/>
  <c r="BG49" i="19"/>
  <c r="BG58" i="19"/>
  <c r="BG52" i="19"/>
  <c r="BG54" i="19"/>
  <c r="BG30" i="18"/>
  <c r="BG43" i="18" s="1"/>
  <c r="BG15" i="11" s="1"/>
  <c r="BH47" i="11" s="1"/>
  <c r="BG22" i="10"/>
  <c r="BG14" i="11" s="1"/>
  <c r="BF37" i="19"/>
  <c r="BE17" i="19"/>
  <c r="BH19" i="4" a="1"/>
  <c r="BH19" i="4" s="1"/>
  <c r="BH21" i="18" s="1"/>
  <c r="BH59" i="18" s="1"/>
  <c r="BH18" i="4" a="1"/>
  <c r="BH18" i="4" s="1"/>
  <c r="BH20" i="18" s="1"/>
  <c r="BH16" i="4" a="1"/>
  <c r="BH16" i="4" s="1"/>
  <c r="BH18" i="18" s="1"/>
  <c r="BH56" i="18" s="1"/>
  <c r="BH15" i="4" a="1"/>
  <c r="BH15" i="4" s="1"/>
  <c r="BH17" i="18" s="1"/>
  <c r="BH55" i="18" s="1"/>
  <c r="BH13" i="4" a="1"/>
  <c r="BH13" i="4" s="1"/>
  <c r="BH15" i="18" s="1"/>
  <c r="BH20" i="4" a="1"/>
  <c r="BH20" i="4" s="1"/>
  <c r="BH22" i="18" s="1"/>
  <c r="BH12" i="4" a="1"/>
  <c r="BH12" i="4" s="1"/>
  <c r="BH14" i="18" s="1"/>
  <c r="BH17" i="4" a="1"/>
  <c r="BH17" i="4" s="1"/>
  <c r="BH19" i="18" s="1"/>
  <c r="BI8" i="4"/>
  <c r="BH14" i="4" a="1"/>
  <c r="BH14" i="4" s="1"/>
  <c r="BH16" i="18" s="1"/>
  <c r="BH54" i="18" s="1"/>
  <c r="BH9" i="4" a="1"/>
  <c r="BH9" i="4" s="1"/>
  <c r="BH11" i="4" a="1"/>
  <c r="BH11" i="4" s="1"/>
  <c r="BH13" i="18" s="1"/>
  <c r="BH51" i="18" s="1"/>
  <c r="BH10" i="4" a="1"/>
  <c r="BH10" i="4" s="1"/>
  <c r="BH12" i="18" s="1"/>
  <c r="BH50" i="18" s="1"/>
  <c r="BG57" i="19"/>
  <c r="BG23" i="10"/>
  <c r="BG11" i="18"/>
  <c r="BG22" i="4"/>
  <c r="BG44" i="11" s="1"/>
  <c r="BG38" i="19"/>
  <c r="BF18" i="19"/>
  <c r="BH52" i="18" l="1"/>
  <c r="G40" i="16"/>
  <c r="BF42" i="19"/>
  <c r="BH53" i="18"/>
  <c r="BH57" i="19"/>
  <c r="BD68" i="11"/>
  <c r="BE10" i="11" s="1"/>
  <c r="BF62" i="18"/>
  <c r="BF22" i="19" s="1"/>
  <c r="BF46" i="11"/>
  <c r="BI20" i="10" a="1"/>
  <c r="BI20" i="10" s="1"/>
  <c r="BI41" i="18" s="1"/>
  <c r="BI17" i="10" a="1"/>
  <c r="BI17" i="10" s="1"/>
  <c r="BI38" i="18" s="1"/>
  <c r="BI19" i="10" a="1"/>
  <c r="BI19" i="10" s="1"/>
  <c r="BI40" i="18" s="1"/>
  <c r="BI15" i="10" a="1"/>
  <c r="BI15" i="10" s="1"/>
  <c r="BI36" i="18" s="1"/>
  <c r="BI13" i="10" a="1"/>
  <c r="BI13" i="10" s="1"/>
  <c r="BI34" i="18" s="1"/>
  <c r="BI18" i="10" a="1"/>
  <c r="BI18" i="10" s="1"/>
  <c r="BI39" i="18" s="1"/>
  <c r="BI14" i="10" a="1"/>
  <c r="BI14" i="10" s="1"/>
  <c r="BI35" i="18" s="1"/>
  <c r="BI16" i="10" a="1"/>
  <c r="BI16" i="10" s="1"/>
  <c r="BI37" i="18" s="1"/>
  <c r="BI12" i="10" a="1"/>
  <c r="BI12" i="10" s="1"/>
  <c r="BI33" i="18" s="1"/>
  <c r="BI10" i="10" a="1"/>
  <c r="BI10" i="10" s="1"/>
  <c r="BI31" i="18" s="1"/>
  <c r="BI9" i="10" a="1"/>
  <c r="BI9" i="10" s="1"/>
  <c r="BJ8" i="10"/>
  <c r="BI11" i="10" a="1"/>
  <c r="BI11" i="10" s="1"/>
  <c r="BI32" i="18" s="1"/>
  <c r="BH38" i="19"/>
  <c r="BG18" i="19"/>
  <c r="BH11" i="18"/>
  <c r="BH22" i="4"/>
  <c r="BH44" i="11" s="1"/>
  <c r="BH52" i="19"/>
  <c r="BH36" i="19"/>
  <c r="BG16" i="19"/>
  <c r="BH56" i="19"/>
  <c r="BH29" i="19"/>
  <c r="BH58" i="18"/>
  <c r="BH58" i="19"/>
  <c r="BH55" i="19"/>
  <c r="BF16" i="11"/>
  <c r="BF39" i="11" s="1"/>
  <c r="BE66" i="11"/>
  <c r="BH33" i="19"/>
  <c r="BG13" i="19"/>
  <c r="BH54" i="19"/>
  <c r="BI17" i="4" a="1"/>
  <c r="BI17" i="4" s="1"/>
  <c r="BI19" i="18" s="1"/>
  <c r="BI14" i="4" a="1"/>
  <c r="BI14" i="4" s="1"/>
  <c r="BI16" i="18" s="1"/>
  <c r="BI54" i="18" s="1"/>
  <c r="BI13" i="4" a="1"/>
  <c r="BI13" i="4" s="1"/>
  <c r="BI15" i="18" s="1"/>
  <c r="BI53" i="18" s="1"/>
  <c r="BI20" i="4" a="1"/>
  <c r="BI20" i="4" s="1"/>
  <c r="BI22" i="18" s="1"/>
  <c r="BI19" i="4" a="1"/>
  <c r="BI19" i="4" s="1"/>
  <c r="BI21" i="18" s="1"/>
  <c r="BI11" i="4" a="1"/>
  <c r="BI11" i="4" s="1"/>
  <c r="BI13" i="18" s="1"/>
  <c r="BI18" i="4" a="1"/>
  <c r="BI18" i="4" s="1"/>
  <c r="BI20" i="18" s="1"/>
  <c r="BI10" i="4" a="1"/>
  <c r="BI10" i="4" s="1"/>
  <c r="BI12" i="18" s="1"/>
  <c r="BI9" i="4" a="1"/>
  <c r="BI9" i="4" s="1"/>
  <c r="BI12" i="4" a="1"/>
  <c r="BI12" i="4" s="1"/>
  <c r="BI14" i="18" s="1"/>
  <c r="BI15" i="4" a="1"/>
  <c r="BI15" i="4" s="1"/>
  <c r="BI17" i="18" s="1"/>
  <c r="BI16" i="4" a="1"/>
  <c r="BI16" i="4" s="1"/>
  <c r="BI18" i="18" s="1"/>
  <c r="BJ8" i="4"/>
  <c r="BH49" i="19"/>
  <c r="BG40" i="19"/>
  <c r="BF20" i="19"/>
  <c r="BH50" i="19"/>
  <c r="BH31" i="19"/>
  <c r="BG11" i="19"/>
  <c r="BG49" i="18"/>
  <c r="BG9" i="19" s="1"/>
  <c r="BG24" i="18"/>
  <c r="BH57" i="18"/>
  <c r="BH30" i="18"/>
  <c r="BH43" i="18" s="1"/>
  <c r="BH15" i="11" s="1"/>
  <c r="BI47" i="11" s="1"/>
  <c r="BH22" i="10"/>
  <c r="BH14" i="11" s="1"/>
  <c r="BH51" i="19"/>
  <c r="BG35" i="19"/>
  <c r="BF15" i="19"/>
  <c r="BH32" i="19"/>
  <c r="BG12" i="19"/>
  <c r="BG37" i="19"/>
  <c r="BF17" i="19"/>
  <c r="BH30" i="19"/>
  <c r="BG10" i="19"/>
  <c r="BG23" i="4"/>
  <c r="BH59" i="19"/>
  <c r="BH53" i="19"/>
  <c r="BH60" i="18"/>
  <c r="BG61" i="19"/>
  <c r="BH48" i="19"/>
  <c r="BE22" i="19"/>
  <c r="BH39" i="19"/>
  <c r="BG19" i="19"/>
  <c r="BH34" i="19"/>
  <c r="BG14" i="19"/>
  <c r="BH23" i="4" l="1"/>
  <c r="BI60" i="18"/>
  <c r="BI51" i="18"/>
  <c r="BI56" i="18"/>
  <c r="BI55" i="18"/>
  <c r="BI57" i="19"/>
  <c r="BI52" i="18"/>
  <c r="BI50" i="18"/>
  <c r="BI57" i="18"/>
  <c r="BI58" i="18"/>
  <c r="BI55" i="19"/>
  <c r="BI58" i="19"/>
  <c r="BI50" i="19"/>
  <c r="BJ19" i="10" a="1"/>
  <c r="BJ19" i="10" s="1"/>
  <c r="BJ40" i="18" s="1"/>
  <c r="BJ15" i="10" a="1"/>
  <c r="BJ15" i="10" s="1"/>
  <c r="BJ36" i="18" s="1"/>
  <c r="BJ13" i="10" a="1"/>
  <c r="BJ13" i="10" s="1"/>
  <c r="BJ34" i="18" s="1"/>
  <c r="BJ11" i="10" a="1"/>
  <c r="BJ11" i="10" s="1"/>
  <c r="BJ32" i="18" s="1"/>
  <c r="BJ16" i="10" a="1"/>
  <c r="BJ16" i="10" s="1"/>
  <c r="BJ37" i="18" s="1"/>
  <c r="BJ18" i="10" a="1"/>
  <c r="BJ18" i="10" s="1"/>
  <c r="BJ39" i="18" s="1"/>
  <c r="BJ14" i="10" a="1"/>
  <c r="BJ14" i="10" s="1"/>
  <c r="BJ35" i="18" s="1"/>
  <c r="BJ10" i="10" a="1"/>
  <c r="BJ10" i="10" s="1"/>
  <c r="BJ31" i="18" s="1"/>
  <c r="BJ20" i="10" a="1"/>
  <c r="BJ20" i="10" s="1"/>
  <c r="BJ41" i="18" s="1"/>
  <c r="BJ17" i="10" a="1"/>
  <c r="BJ17" i="10" s="1"/>
  <c r="BJ38" i="18" s="1"/>
  <c r="BJ12" i="10" a="1"/>
  <c r="BJ12" i="10" s="1"/>
  <c r="BJ33" i="18" s="1"/>
  <c r="BJ9" i="10" a="1"/>
  <c r="BJ9" i="10" s="1"/>
  <c r="BK8" i="10"/>
  <c r="BI11" i="18"/>
  <c r="BI22" i="4"/>
  <c r="BI44" i="11" s="1"/>
  <c r="BI52" i="19"/>
  <c r="BI54" i="19"/>
  <c r="BI30" i="19"/>
  <c r="BH10" i="19"/>
  <c r="BI30" i="18"/>
  <c r="BI43" i="18" s="1"/>
  <c r="BI15" i="11" s="1"/>
  <c r="BJ47" i="11" s="1"/>
  <c r="BI22" i="10"/>
  <c r="BI14" i="11" s="1"/>
  <c r="BH14" i="19"/>
  <c r="BI34" i="19"/>
  <c r="BH49" i="18"/>
  <c r="BH9" i="19" s="1"/>
  <c r="BH24" i="18"/>
  <c r="BG16" i="11"/>
  <c r="BG39" i="11" s="1"/>
  <c r="BF66" i="11"/>
  <c r="BI31" i="19"/>
  <c r="BH11" i="19"/>
  <c r="BI36" i="19"/>
  <c r="BH16" i="19"/>
  <c r="BH37" i="19"/>
  <c r="BG17" i="19"/>
  <c r="BI53" i="19"/>
  <c r="BH40" i="19"/>
  <c r="BG20" i="19"/>
  <c r="BI59" i="19"/>
  <c r="BH23" i="10"/>
  <c r="BI49" i="19"/>
  <c r="BI33" i="19"/>
  <c r="BH13" i="19"/>
  <c r="BI29" i="19"/>
  <c r="BH61" i="19"/>
  <c r="BI48" i="19"/>
  <c r="BH35" i="19"/>
  <c r="BG15" i="19"/>
  <c r="BI51" i="19"/>
  <c r="BI39" i="19"/>
  <c r="BH19" i="19"/>
  <c r="BI32" i="19"/>
  <c r="BH12" i="19"/>
  <c r="BG62" i="18"/>
  <c r="BG46" i="11"/>
  <c r="BJ20" i="4" a="1"/>
  <c r="BJ20" i="4" s="1"/>
  <c r="BJ22" i="18" s="1"/>
  <c r="BJ12" i="4" a="1"/>
  <c r="BJ12" i="4" s="1"/>
  <c r="BJ14" i="18" s="1"/>
  <c r="BJ19" i="4" a="1"/>
  <c r="BJ19" i="4" s="1"/>
  <c r="BJ21" i="18" s="1"/>
  <c r="BJ59" i="18" s="1"/>
  <c r="BJ11" i="4" a="1"/>
  <c r="BJ11" i="4" s="1"/>
  <c r="BJ13" i="18" s="1"/>
  <c r="BJ51" i="18" s="1"/>
  <c r="BJ18" i="4" a="1"/>
  <c r="BJ18" i="4" s="1"/>
  <c r="BJ20" i="18" s="1"/>
  <c r="BJ17" i="4" a="1"/>
  <c r="BJ17" i="4" s="1"/>
  <c r="BJ19" i="18" s="1"/>
  <c r="BJ57" i="18" s="1"/>
  <c r="BJ16" i="4" a="1"/>
  <c r="BJ16" i="4" s="1"/>
  <c r="BJ18" i="18" s="1"/>
  <c r="BJ56" i="18" s="1"/>
  <c r="BJ15" i="4" a="1"/>
  <c r="BJ15" i="4" s="1"/>
  <c r="BJ17" i="18" s="1"/>
  <c r="BJ55" i="18" s="1"/>
  <c r="BJ10" i="4" a="1"/>
  <c r="BJ10" i="4" s="1"/>
  <c r="BJ12" i="18" s="1"/>
  <c r="BJ14" i="4" a="1"/>
  <c r="BJ14" i="4" s="1"/>
  <c r="BJ16" i="18" s="1"/>
  <c r="BJ54" i="18" s="1"/>
  <c r="BJ9" i="4" a="1"/>
  <c r="BJ9" i="4" s="1"/>
  <c r="BK8" i="4"/>
  <c r="BJ13" i="4" a="1"/>
  <c r="BJ13" i="4" s="1"/>
  <c r="BJ15" i="18" s="1"/>
  <c r="BJ53" i="18" s="1"/>
  <c r="BI59" i="18"/>
  <c r="BG42" i="19"/>
  <c r="BI38" i="19"/>
  <c r="BH18" i="19"/>
  <c r="BE68" i="11"/>
  <c r="BF10" i="11" s="1"/>
  <c r="BI56" i="19"/>
  <c r="BJ52" i="18" l="1"/>
  <c r="BJ60" i="18"/>
  <c r="BJ50" i="18"/>
  <c r="BH42" i="19"/>
  <c r="BG22" i="19"/>
  <c r="BJ58" i="19"/>
  <c r="BJ56" i="19"/>
  <c r="BJ39" i="19"/>
  <c r="BI19" i="19"/>
  <c r="BF68" i="11"/>
  <c r="BG10" i="11" s="1"/>
  <c r="BJ29" i="19"/>
  <c r="BJ38" i="19"/>
  <c r="BI18" i="19"/>
  <c r="BH16" i="11"/>
  <c r="BH39" i="11" s="1"/>
  <c r="BG66" i="11"/>
  <c r="BJ53" i="19"/>
  <c r="BK20" i="10" a="1"/>
  <c r="BK20" i="10" s="1"/>
  <c r="BK41" i="18" s="1"/>
  <c r="BK19" i="10" a="1"/>
  <c r="BK19" i="10" s="1"/>
  <c r="BK40" i="18" s="1"/>
  <c r="BK17" i="10" a="1"/>
  <c r="BK17" i="10" s="1"/>
  <c r="BK38" i="18" s="1"/>
  <c r="BK9" i="10" a="1"/>
  <c r="BK9" i="10" s="1"/>
  <c r="BK14" i="10" a="1"/>
  <c r="BK14" i="10" s="1"/>
  <c r="BK35" i="18" s="1"/>
  <c r="BK16" i="10" a="1"/>
  <c r="BK16" i="10" s="1"/>
  <c r="BK37" i="18" s="1"/>
  <c r="BK13" i="10" a="1"/>
  <c r="BK13" i="10" s="1"/>
  <c r="BK34" i="18" s="1"/>
  <c r="BK15" i="10" a="1"/>
  <c r="BK15" i="10" s="1"/>
  <c r="BK36" i="18" s="1"/>
  <c r="BK10" i="10" a="1"/>
  <c r="BK10" i="10" s="1"/>
  <c r="BK31" i="18" s="1"/>
  <c r="BK12" i="10" a="1"/>
  <c r="BK12" i="10" s="1"/>
  <c r="BK33" i="18" s="1"/>
  <c r="BK11" i="10" a="1"/>
  <c r="BK11" i="10" s="1"/>
  <c r="BK32" i="18" s="1"/>
  <c r="BK18" i="10" a="1"/>
  <c r="BK18" i="10" s="1"/>
  <c r="BK39" i="18" s="1"/>
  <c r="BH20" i="19"/>
  <c r="BI40" i="19"/>
  <c r="BJ51" i="19"/>
  <c r="BJ30" i="18"/>
  <c r="BJ43" i="18" s="1"/>
  <c r="BJ15" i="11" s="1"/>
  <c r="BK47" i="11" s="1"/>
  <c r="BJ22" i="10"/>
  <c r="BJ14" i="11" s="1"/>
  <c r="BJ31" i="19"/>
  <c r="BI11" i="19"/>
  <c r="BJ33" i="19"/>
  <c r="BI13" i="19"/>
  <c r="BI37" i="19"/>
  <c r="BH17" i="19"/>
  <c r="BH62" i="18"/>
  <c r="BH22" i="19" s="1"/>
  <c r="BH46" i="11"/>
  <c r="BJ30" i="19"/>
  <c r="BI10" i="19"/>
  <c r="BJ58" i="18"/>
  <c r="BJ32" i="19"/>
  <c r="BI12" i="19"/>
  <c r="BH15" i="19"/>
  <c r="BI35" i="19"/>
  <c r="BI42" i="19" s="1"/>
  <c r="BJ49" i="19"/>
  <c r="BJ50" i="19"/>
  <c r="BK20" i="4" a="1"/>
  <c r="BK20" i="4" s="1"/>
  <c r="BK22" i="18" s="1"/>
  <c r="BK60" i="18" s="1"/>
  <c r="BK19" i="4" a="1"/>
  <c r="BK19" i="4" s="1"/>
  <c r="BK21" i="18" s="1"/>
  <c r="BK59" i="18" s="1"/>
  <c r="BK18" i="4" a="1"/>
  <c r="BK18" i="4" s="1"/>
  <c r="BK20" i="18" s="1"/>
  <c r="BK10" i="4" a="1"/>
  <c r="BK10" i="4" s="1"/>
  <c r="BK12" i="18" s="1"/>
  <c r="BK50" i="18" s="1"/>
  <c r="BK17" i="4" a="1"/>
  <c r="BK17" i="4" s="1"/>
  <c r="BK19" i="18" s="1"/>
  <c r="BK57" i="18" s="1"/>
  <c r="BK16" i="4" a="1"/>
  <c r="BK16" i="4" s="1"/>
  <c r="BK18" i="18" s="1"/>
  <c r="BK15" i="4" a="1"/>
  <c r="BK15" i="4" s="1"/>
  <c r="BK17" i="18" s="1"/>
  <c r="BK14" i="4" a="1"/>
  <c r="BK14" i="4" s="1"/>
  <c r="BK16" i="18" s="1"/>
  <c r="BK54" i="18" s="1"/>
  <c r="BK12" i="4" a="1"/>
  <c r="BK12" i="4" s="1"/>
  <c r="BK14" i="18" s="1"/>
  <c r="BK52" i="18" s="1"/>
  <c r="BK13" i="4" a="1"/>
  <c r="BK13" i="4" s="1"/>
  <c r="BK15" i="18" s="1"/>
  <c r="BK53" i="18" s="1"/>
  <c r="BK11" i="4" a="1"/>
  <c r="BK11" i="4" s="1"/>
  <c r="BK13" i="18" s="1"/>
  <c r="BK51" i="18" s="1"/>
  <c r="BK9" i="4" a="1"/>
  <c r="BK9" i="4" s="1"/>
  <c r="BI23" i="4"/>
  <c r="BI61" i="19"/>
  <c r="BJ48" i="19"/>
  <c r="BI23" i="10"/>
  <c r="BJ57" i="19"/>
  <c r="BJ54" i="19"/>
  <c r="BI49" i="18"/>
  <c r="BI9" i="19" s="1"/>
  <c r="BI24" i="18"/>
  <c r="BJ11" i="18"/>
  <c r="BJ22" i="4"/>
  <c r="BJ44" i="11" s="1"/>
  <c r="BJ59" i="19"/>
  <c r="BJ36" i="19"/>
  <c r="BI16" i="19"/>
  <c r="BJ34" i="19"/>
  <c r="BI14" i="19"/>
  <c r="BJ52" i="19"/>
  <c r="BJ55" i="19"/>
  <c r="BK56" i="18" l="1"/>
  <c r="BK57" i="19"/>
  <c r="BK58" i="18"/>
  <c r="BK54" i="19"/>
  <c r="BJ23" i="10"/>
  <c r="BK23" i="10" s="1"/>
  <c r="BK59" i="19"/>
  <c r="BK49" i="19"/>
  <c r="BK53" i="19"/>
  <c r="BK55" i="19"/>
  <c r="BJ23" i="4"/>
  <c r="BK52" i="19"/>
  <c r="BK56" i="19"/>
  <c r="BJ49" i="18"/>
  <c r="BJ9" i="19" s="1"/>
  <c r="BJ24" i="18"/>
  <c r="BI16" i="11"/>
  <c r="BI39" i="11" s="1"/>
  <c r="BH66" i="11"/>
  <c r="BK29" i="19"/>
  <c r="BI62" i="18"/>
  <c r="BI22" i="19" s="1"/>
  <c r="BI46" i="11"/>
  <c r="BK11" i="18"/>
  <c r="BK22" i="4"/>
  <c r="BK44" i="11" s="1"/>
  <c r="BK51" i="19"/>
  <c r="BK58" i="19"/>
  <c r="BJ35" i="19"/>
  <c r="BJ42" i="19" s="1"/>
  <c r="BI15" i="19"/>
  <c r="BK34" i="19"/>
  <c r="BJ14" i="19"/>
  <c r="BJ37" i="19"/>
  <c r="BI17" i="19"/>
  <c r="BJ40" i="19"/>
  <c r="BI20" i="19"/>
  <c r="BG68" i="11"/>
  <c r="BH10" i="11" s="1"/>
  <c r="BK32" i="19"/>
  <c r="BJ12" i="19"/>
  <c r="BK36" i="19"/>
  <c r="BJ16" i="19"/>
  <c r="BK33" i="19"/>
  <c r="BJ13" i="19"/>
  <c r="BK30" i="18"/>
  <c r="BK43" i="18" s="1"/>
  <c r="BK22" i="10"/>
  <c r="BK14" i="11" s="1"/>
  <c r="BJ18" i="19"/>
  <c r="BK38" i="19"/>
  <c r="BJ19" i="19"/>
  <c r="BK39" i="19"/>
  <c r="BJ61" i="19"/>
  <c r="BK48" i="19"/>
  <c r="BK55" i="18"/>
  <c r="BK50" i="19"/>
  <c r="BK30" i="19"/>
  <c r="BJ10" i="19"/>
  <c r="BK31" i="19"/>
  <c r="BJ11" i="19"/>
  <c r="BK18" i="19" l="1"/>
  <c r="BK11" i="19"/>
  <c r="BK16" i="19"/>
  <c r="BK10" i="19"/>
  <c r="BK14" i="19"/>
  <c r="BK19" i="19"/>
  <c r="BK13" i="19"/>
  <c r="BK37" i="19"/>
  <c r="BK17" i="19" s="1"/>
  <c r="BJ17" i="19"/>
  <c r="BK49" i="18"/>
  <c r="BK9" i="19" s="1"/>
  <c r="BK24" i="18"/>
  <c r="BK12" i="19"/>
  <c r="BK23" i="4"/>
  <c r="BJ62" i="18"/>
  <c r="BJ22" i="19" s="1"/>
  <c r="BJ46" i="11"/>
  <c r="BK61" i="19"/>
  <c r="H33" i="17" s="1"/>
  <c r="BH68" i="11"/>
  <c r="BI10" i="11" s="1"/>
  <c r="BJ15" i="19"/>
  <c r="BK35" i="19"/>
  <c r="BK15" i="19" s="1"/>
  <c r="BK40" i="19"/>
  <c r="BK20" i="19" s="1"/>
  <c r="BJ20" i="19"/>
  <c r="BJ16" i="11"/>
  <c r="BJ39" i="11" s="1"/>
  <c r="BI66" i="11"/>
  <c r="H34" i="17"/>
  <c r="BK15" i="11"/>
  <c r="BI68" i="11" l="1"/>
  <c r="BJ10" i="11" s="1"/>
  <c r="BK42" i="19"/>
  <c r="BK16" i="11"/>
  <c r="BJ66" i="11"/>
  <c r="BK62" i="18"/>
  <c r="H18" i="17"/>
  <c r="BK46" i="11"/>
  <c r="BK66" i="11" s="1"/>
  <c r="BJ68" i="11" l="1"/>
  <c r="BK10" i="11" s="1"/>
  <c r="BK37" i="11" s="1"/>
  <c r="BK22" i="19"/>
  <c r="H17" i="17"/>
  <c r="H30" i="15" l="1"/>
  <c r="H31" i="15" s="1"/>
  <c r="BK39" i="11"/>
  <c r="BK68" i="11" s="1"/>
  <c r="H20" i="17" s="1"/>
  <c r="H10" i="16"/>
  <c r="AZ23" i="19"/>
  <c r="H35" i="15" l="1"/>
  <c r="H19" i="17" s="1"/>
  <c r="H21" i="17" l="1"/>
  <c r="H22" i="17" s="1"/>
  <c r="H32" i="16"/>
  <c r="H35" i="17"/>
  <c r="H36" i="17" s="1"/>
  <c r="H36" i="15"/>
  <c r="H17" i="16" l="1"/>
  <c r="H18" i="16" s="1"/>
  <c r="H31" i="16"/>
  <c r="H27" i="17"/>
  <c r="H30" i="17" s="1"/>
  <c r="H37" i="17" s="1"/>
  <c r="H40" i="17" s="1"/>
  <c r="H33" i="16" l="1"/>
  <c r="H35" i="16" s="1"/>
  <c r="H37" i="16" s="1"/>
  <c r="H40" i="16" s="1"/>
  <c r="H43" i="16"/>
  <c r="H45" i="16" s="1"/>
</calcChain>
</file>

<file path=xl/comments1.xml><?xml version="1.0" encoding="utf-8"?>
<comments xmlns="http://schemas.openxmlformats.org/spreadsheetml/2006/main">
  <authors>
    <author/>
  </authors>
  <commentList>
    <comment ref="D21" authorId="0" shapeId="0">
      <text>
        <r>
          <rPr>
            <sz val="11"/>
            <color theme="1"/>
            <rFont val="Arial"/>
            <family val="2"/>
          </rPr>
          <t>======
ID#AAAAGUU02jI
Auteur    (2020-03-19 16:48:41)
Si d'autres prévisions d'emprunts LT , faire évoluer la feuille Calcul int et K</t>
        </r>
      </text>
    </comment>
  </commentList>
  <extLst>
    <ext xmlns:r="http://schemas.openxmlformats.org/officeDocument/2006/relationships" uri="GoogleSheetsCustomDataVersion1">
      <go:sheetsCustomData xmlns:go="http://customooxmlschemas.google.com/" r:id="rId1" roundtripDataSignature="AMtx7mhoQcpiRBG5IGQ63/KBk4sx6YuXDA=="/>
    </ext>
  </extLst>
</comments>
</file>

<file path=xl/comments2.xml><?xml version="1.0" encoding="utf-8"?>
<comments xmlns="http://schemas.openxmlformats.org/spreadsheetml/2006/main">
  <authors>
    <author/>
  </authors>
  <commentList>
    <comment ref="B8" authorId="0" shapeId="0">
      <text>
        <r>
          <rPr>
            <sz val="11"/>
            <color theme="1"/>
            <rFont val="Arial"/>
            <family val="2"/>
          </rPr>
          <t>======
ID#AAAAGUU02jA
Auteur    (2020-03-19 16:48:41)
remboursement de l'emprunt BFR</t>
        </r>
      </text>
    </comment>
  </commentList>
  <extLst>
    <ext xmlns:r="http://schemas.openxmlformats.org/officeDocument/2006/relationships" uri="GoogleSheetsCustomDataVersion1">
      <go:sheetsCustomData xmlns:go="http://customooxmlschemas.google.com/" r:id="rId1" roundtripDataSignature="AMtx7mgiD5jXQpzPzK8jucNXn4LmYwBg8w=="/>
    </ext>
  </extLst>
</comments>
</file>

<file path=xl/comments3.xml><?xml version="1.0" encoding="utf-8"?>
<comments xmlns="http://schemas.openxmlformats.org/spreadsheetml/2006/main">
  <authors>
    <author/>
  </authors>
  <commentList>
    <comment ref="C17" authorId="0" shapeId="0">
      <text>
        <r>
          <rPr>
            <sz val="11"/>
            <color theme="1"/>
            <rFont val="Arial"/>
            <family val="2"/>
          </rPr>
          <t>======
ID#AAAAGUU02i4
Auteur    (2020-03-19 16:48:41)
Attention à la formule</t>
        </r>
      </text>
    </comment>
    <comment ref="C30" authorId="0" shapeId="0">
      <text>
        <r>
          <rPr>
            <sz val="11"/>
            <color theme="1"/>
            <rFont val="Arial"/>
            <family val="2"/>
          </rPr>
          <t>======
ID#AAAAGUU02jE
Auteur    (2020-03-19 16:48:41)
Attention à la formule</t>
        </r>
      </text>
    </comment>
    <comment ref="C31" authorId="0" shapeId="0">
      <text>
        <r>
          <rPr>
            <sz val="11"/>
            <color theme="1"/>
            <rFont val="Arial"/>
            <family val="2"/>
          </rPr>
          <t>======
ID#AAAAGUU02i8
Auteur    (2020-03-19 16:48:41)
Attention à la formule</t>
        </r>
      </text>
    </comment>
  </commentList>
  <extLst>
    <ext xmlns:r="http://schemas.openxmlformats.org/officeDocument/2006/relationships" uri="GoogleSheetsCustomDataVersion1">
      <go:sheetsCustomData xmlns:go="http://customooxmlschemas.google.com/" r:id="rId1" roundtripDataSignature="AMtx7mjF7t3DlysPcRlshHy4rKUSR4LgMA=="/>
    </ext>
  </extLst>
</comments>
</file>

<file path=xl/sharedStrings.xml><?xml version="1.0" encoding="utf-8"?>
<sst xmlns="http://schemas.openxmlformats.org/spreadsheetml/2006/main" count="473" uniqueCount="324">
  <si>
    <t>GUIDE d'utilisation</t>
  </si>
  <si>
    <t>FISY ESSENTIEL - L'outil financier simple et gratuit des startups</t>
  </si>
  <si>
    <t>CONFIGURATION DE BASE</t>
  </si>
  <si>
    <t>Code couleur des onglets</t>
  </si>
  <si>
    <t>Onglets à renseigner</t>
  </si>
  <si>
    <r>
      <t xml:space="preserve">FISY est un outil conçu pour être simple et complet, dans le but d'aider l'entrepreneur dans la modélisation financière de son projet de création d'entreprise. Une connaissance minimale de la finance est néanmoins préférable pour tirer pleinement partie de l'outil. </t>
    </r>
    <r>
      <rPr>
        <b/>
        <sz val="11"/>
        <color theme="1"/>
        <rFont val="Calibri"/>
        <family val="2"/>
      </rPr>
      <t xml:space="preserve">Conseil : Lire l'onglet "GUIDE" avant de démarrer l'utilisation de FISY. </t>
    </r>
  </si>
  <si>
    <r>
      <rPr>
        <b/>
        <sz val="8"/>
        <color theme="1"/>
        <rFont val="Calibri"/>
        <family val="2"/>
      </rPr>
      <t>Note :</t>
    </r>
    <r>
      <rPr>
        <sz val="8"/>
        <color theme="1"/>
        <rFont val="Calibri"/>
        <family val="2"/>
      </rPr>
      <t xml:space="preserve"> Informations à renseigner pour démarrer votre prévisionnel.  L'onglet "CONFIG" possède  plus bas une deuxième zone de "Configuration avancée" à ne remplir qu'une fois que l'outil vous est plus familier.</t>
    </r>
  </si>
  <si>
    <t>Onglets de résultat</t>
  </si>
  <si>
    <t>Code couleur des cases</t>
  </si>
  <si>
    <t>Cases d'intitulés</t>
  </si>
  <si>
    <t>Cases non modificables</t>
  </si>
  <si>
    <t>Cases à renseigner (basic)</t>
  </si>
  <si>
    <t>Cases à renseigner (avancé)</t>
  </si>
  <si>
    <r>
      <t xml:space="preserve">FISY est utilisable sous </t>
    </r>
    <r>
      <rPr>
        <b/>
        <u/>
        <sz val="11"/>
        <rFont val="Calibri"/>
        <family val="2"/>
      </rPr>
      <t>Excel</t>
    </r>
    <r>
      <rPr>
        <b/>
        <sz val="11"/>
        <rFont val="Calibri"/>
        <family val="2"/>
      </rPr>
      <t xml:space="preserve"> et </t>
    </r>
    <r>
      <rPr>
        <b/>
        <u/>
        <sz val="11"/>
        <rFont val="Calibri"/>
        <family val="2"/>
      </rPr>
      <t>Google Sheet</t>
    </r>
    <r>
      <rPr>
        <b/>
        <sz val="11"/>
        <rFont val="Calibri"/>
        <family val="2"/>
      </rPr>
      <t xml:space="preserve"> et n’est malheureusement pas totalement compatible avec Libre Office ou Open Office. 
Le message “Erreur 504” peut apparaitre car certaines fonctions de calculs utilisées ne sont pas supportées par ces outils. 
Nous espérons à terme pouvoir faire évoluer FISY pour qu’il devienne compatible avec Libre/Open Office, ou que ces derniers deviennent compatible avec FISY !</t>
    </r>
  </si>
  <si>
    <t>Date de démarrage de l'activité</t>
  </si>
  <si>
    <t>Précaution d'usage pour les non-experts : ne pas insérer de lignes ni de colonnes à l'intérieur des tableaux de calcul.</t>
  </si>
  <si>
    <t>Chiffre d'affaires</t>
  </si>
  <si>
    <t>N'hésitez pas à contacter Mathieu Castaings (m.castaings@finacoop.fr) en cas d'identifications de bugs (merci de les consigner précisément), 
idées d'améliorations, avis, questions, partenariats, envie de créer une communauté de contributeurs du FISY, …</t>
  </si>
  <si>
    <t>Date de dernière mise à jour</t>
  </si>
  <si>
    <t>Version</t>
  </si>
  <si>
    <t>Lien d'accès</t>
  </si>
  <si>
    <r>
      <rPr>
        <b/>
        <sz val="8"/>
        <color theme="1"/>
        <rFont val="Calibri"/>
        <family val="2"/>
      </rPr>
      <t xml:space="preserve">Note sur la construction du chiffre d'affaires : </t>
    </r>
    <r>
      <rPr>
        <sz val="8"/>
        <color theme="1"/>
        <rFont val="Calibri"/>
        <family val="2"/>
      </rPr>
      <t>Vous pouvez gérer plusieurs activités de revenus  dans ce prévisionnel financier. Commencez par indiquer les intitulés de vos activités.
Renseignez par activité de revenus :
 - Le revenu unitaire (par unité commandée. Le nombre d'unités commandées étant défini mensuellement dans l'onglet "Commandes")
 - Le délai de livraison (temps de production+livraison)
 - Le délai de paiement client
 - L'acompte éventuellement payé par le client à la commande
 - Le solde final payé à date de livraison + délai de paiement (automatique)</t>
    </r>
  </si>
  <si>
    <t xml:space="preserve">Auteur </t>
  </si>
  <si>
    <t>Linkedin</t>
  </si>
  <si>
    <t>Twitter</t>
  </si>
  <si>
    <r>
      <rPr>
        <b/>
        <sz val="12"/>
        <color theme="1"/>
        <rFont val="Calibri"/>
        <family val="2"/>
      </rPr>
      <t>Etape 0 : Introduction</t>
    </r>
    <r>
      <rPr>
        <sz val="11"/>
        <color theme="1"/>
        <rFont val="Calibri"/>
        <family val="2"/>
      </rPr>
      <t xml:space="preserve">
Un outil financier est un support d'aide à la réflexion de construction et de validation d'une stratégie d'entreprise. Pour utiliser cet outil, il faudra :
 1 - Commencer par renseigner des informations sur le projet d'entreprise </t>
    </r>
    <r>
      <rPr>
        <b/>
        <sz val="11"/>
        <color theme="1"/>
        <rFont val="Calibri"/>
        <family val="2"/>
      </rPr>
      <t>(ONGLETS VERTS)</t>
    </r>
    <r>
      <rPr>
        <sz val="11"/>
        <color theme="1"/>
        <rFont val="Calibri"/>
        <family val="2"/>
      </rPr>
      <t xml:space="preserve">
 2 - Analyser les résultats </t>
    </r>
    <r>
      <rPr>
        <b/>
        <sz val="11"/>
        <color theme="1"/>
        <rFont val="Calibri"/>
        <family val="2"/>
      </rPr>
      <t>(ONGLETS BLEUS)</t>
    </r>
    <r>
      <rPr>
        <sz val="11"/>
        <color theme="1"/>
        <rFont val="Calibri"/>
        <family val="2"/>
      </rPr>
      <t xml:space="preserve">
Une approche itérative de ces phases est généralement nécessaire pour affiner votre projet. Nous vous conseillons de commencer par renseigner dans un premier temps les informations basiques (cases jaunes) et dans un second temps seulement de renseigner les informations avancées (cases marrons). FISY n'est pas un outil comptable : Nous vous conseillons d'utiliser FISY pour construire votre business model et plan de financement, mais de finaliser ensuite ce travail avec un expert comptable.
Toute l'articulation de l'outil repose sur la possibilité de différencier plusieurs activités de revenus au sein de votre projet. Nous vous proposons de pouvoir gérer jusqu'à 12 "activités", même si la majorité des projets n'auront besoin de gérer qu'une ou deux activité(s).
Les montants doivent être indiqués en € HT. Tous les calculs de TVA seront gérés automatiquement. La TVA est par défaut fixée à 20% mais peut être configurée dans l'onglet "CONFIG".
Les feuilles peuvent être "protégées" pour éviter que des erreurs de manipulations endommagent l'outil. Vous pouvez cependant dévérouiller ces feuilles sans mot de passe si vous souhaitez les personnaliser (clic droit sur l'onglet, puis "Ôter la protection des feuilles"). Certains onglets de calculs automatiques sont "masqués". Pour les visualiser, faites un clic droit sur la barre des onglets et choisissez "Afficher", puis sélectionnez l'onglet à afficher. </t>
    </r>
    <r>
      <rPr>
        <u/>
        <sz val="11"/>
        <color theme="1"/>
        <rFont val="Calibri"/>
        <family val="2"/>
      </rPr>
      <t>Pour des calculs personnalisés, vous pouvez également si besoin créer des onglets supplémentaires ou des tableaux distincts dans les onglets existants</t>
    </r>
    <r>
      <rPr>
        <sz val="11"/>
        <color theme="1"/>
        <rFont val="Calibri"/>
        <family val="2"/>
      </rPr>
      <t xml:space="preserve">.
</t>
    </r>
    <r>
      <rPr>
        <u/>
        <sz val="11"/>
        <color theme="1"/>
        <rFont val="Calibri"/>
        <family val="2"/>
      </rPr>
      <t>Cas des activités de + de 12 mois :</t>
    </r>
    <r>
      <rPr>
        <sz val="11"/>
        <color theme="1"/>
        <rFont val="Calibri"/>
        <family val="2"/>
      </rPr>
      <t xml:space="preserve"> Nous vous conseillons de prévoir un démarrage d’activité en janvier de l’année 1 dans l’outil mais en ne saisissant les informations qu’à partir du mois de démarrage réel d’activité durant cette année 1. Par exemple si vous commencez au 1er Septembre de l’année 1, précisez dans FISY que vous commencez au 1er Janvier de l’année 1, renseignez ensuite vos informations uniquement à partir de Septembre de l’année 1 et pour les années suivantes. Si vous prévoyez un démarrage d’activité en toute fin d'année (ex. novembre ou décembre), nous vous conseillons de commencer au 1er Janvier de l’année 2 et de consolider les informations de l'année 1 en janvier de l'année 2.</t>
    </r>
  </si>
  <si>
    <t>Remarques</t>
  </si>
  <si>
    <t>Dénomination de l'activité</t>
  </si>
  <si>
    <t>Prix unitaire 
(en € HT)</t>
  </si>
  <si>
    <t>Délai de livraison (en mois)</t>
  </si>
  <si>
    <t>Délai de paiement 
(en mois)</t>
  </si>
  <si>
    <t>Acompte initial
(en %)</t>
  </si>
  <si>
    <t>Solde 
(en %)</t>
  </si>
  <si>
    <t>Activité de revenu 1</t>
  </si>
  <si>
    <t>1.3</t>
  </si>
  <si>
    <t>www.fisy.fr/telecharger</t>
  </si>
  <si>
    <t>Rémi BERTHIER</t>
  </si>
  <si>
    <t>LinkedIn</t>
  </si>
  <si>
    <r>
      <rPr>
        <b/>
        <sz val="12"/>
        <color theme="1"/>
        <rFont val="Calibri"/>
        <family val="2"/>
      </rPr>
      <t>Etape 1 : Renseigner l'onglet "CONFIG"</t>
    </r>
    <r>
      <rPr>
        <sz val="11"/>
        <color theme="1"/>
        <rFont val="Calibri"/>
        <family val="2"/>
      </rPr>
      <t xml:space="preserve">
C'est le point de départ de la prise en main de l'outil. Commencez par renseigner les informations de "Configuration de base", notamment les cases jaunes.
Vous pourrez attaquer le renseignement des informations de "Configuration avancée" dans un second temps : ces informations sont pré-remplies pour vous simplifier la prise en main. Il vous sera très probablement nécéssaire de les ajuster à vos besoins par la suite.</t>
    </r>
  </si>
  <si>
    <t>Activité de revenu 2</t>
  </si>
  <si>
    <t>RemiBERTHIER</t>
  </si>
  <si>
    <t>ETC …</t>
  </si>
  <si>
    <r>
      <rPr>
        <b/>
        <sz val="12"/>
        <color theme="1"/>
        <rFont val="Calibri"/>
        <family val="2"/>
      </rPr>
      <t>Etape 2 : Renseigner l'onglet "Personnel"</t>
    </r>
    <r>
      <rPr>
        <b/>
        <sz val="11"/>
        <color theme="1"/>
        <rFont val="Calibri"/>
        <family val="2"/>
      </rPr>
      <t xml:space="preserve">
</t>
    </r>
    <r>
      <rPr>
        <sz val="11"/>
        <color theme="1"/>
        <rFont val="Calibri"/>
        <family val="2"/>
      </rPr>
      <t xml:space="preserve">
Précisez les besoins en ressources humaines du projet au court du temps. Vous aurez à renseigner le salaire brut des personnes, mensuellement pour les années 1 et 2 et semestriellement pour les années 3 à 5. Les charges patronales sont calculées automatiquement. Vous pourrez modifier le taux de charges dans l'onglet "CONFIG". Pour les dirigeants au régime TNS, précisez directement un salaire totalement chargé. </t>
    </r>
  </si>
  <si>
    <t>Améliorations diverses pour recommandation de FISY par le Réseau Entreprendre</t>
  </si>
  <si>
    <t>1.3.1</t>
  </si>
  <si>
    <t>www.finacoop.fr/boite-a-outils</t>
  </si>
  <si>
    <r>
      <t xml:space="preserve">Etape 3 : Renseigner l'onglet "Charges externes"
</t>
    </r>
    <r>
      <rPr>
        <sz val="11"/>
        <color theme="1"/>
        <rFont val="Calibri"/>
        <family val="2"/>
      </rPr>
      <t>Précisez les charges externes de l'entreprise. Une partie est calculée automatiquement à partir d'informations, que vous pouvez modifier, définies dans la partie "Configuration avancée" de l'onglet "CONFIG". Vous pouvez également préciser d'autres charges mensuellement.</t>
    </r>
  </si>
  <si>
    <t>Mathieu CASTAINGS</t>
  </si>
  <si>
    <t>MatCastaings</t>
  </si>
  <si>
    <r>
      <rPr>
        <b/>
        <sz val="12"/>
        <color theme="1"/>
        <rFont val="Calibri"/>
        <family val="2"/>
      </rPr>
      <t>Etape 4 : Renseigner l'onglet "Investissements"</t>
    </r>
    <r>
      <rPr>
        <sz val="11"/>
        <color theme="1"/>
        <rFont val="Calibri"/>
        <family val="2"/>
      </rPr>
      <t xml:space="preserve">
Précisez les investissements nécessaires pour le projet. Vous pouvez dissocier les types investissements par ligne. Pour chaque ligne, vous pourrez préciser les montants d'investisements mensuellement ainsi que les durées d'amortissement (tout à droite du tableau). Vous pourrez aussi spécifier si c'est un investissement "normal" ou en crédit-bail. Dans le cas d'un crédit-bail, vous aurez à renseigner les loyers à payer. Vous pouvez également préciser dans cet onglet les éventuels apports en nature que vous intégrez à l'entreprise.</t>
    </r>
  </si>
  <si>
    <t>Versions majeures</t>
  </si>
  <si>
    <t>Contact</t>
  </si>
  <si>
    <r>
      <rPr>
        <b/>
        <sz val="12"/>
        <color theme="1"/>
        <rFont val="Calibri"/>
        <family val="2"/>
      </rPr>
      <t>Etape 5 : Renseigner l'onglet "Commandes"</t>
    </r>
    <r>
      <rPr>
        <sz val="11"/>
        <color theme="1"/>
        <rFont val="Calibri"/>
        <family val="2"/>
      </rPr>
      <t xml:space="preserve">
Précisez les prévisions de commandes mensuelles par type d'activité. Les encaissements et les décaissements liés à ces commandes (chiffres d'affaires et charges variables associées) seront calculés automatiquement sur la base des informations précisées dans l'onglet "CONFIG" (dans les tableaux "Chiffres d'Affaires" et "Charges variables").</t>
    </r>
  </si>
  <si>
    <t>1.0</t>
  </si>
  <si>
    <r>
      <rPr>
        <b/>
        <sz val="12"/>
        <color theme="1"/>
        <rFont val="Calibri"/>
        <family val="2"/>
      </rPr>
      <t>Etape 6 : Renseigner l'onglet "Trésorerie"</t>
    </r>
    <r>
      <rPr>
        <sz val="11"/>
        <color theme="1"/>
        <rFont val="Calibri"/>
        <family val="2"/>
      </rPr>
      <t xml:space="preserve">
Préciser les financements identifiés pour le projet d'entreprise : capital (initial et augmentation par levée de fonds), prêts bancaires, subventions, … ainsi que certains besoins en financements à couvrir : stock moyen, remboursement de comptes courants et/ou d'avances, ...</t>
    </r>
  </si>
  <si>
    <t>Création de FISY ESSENTIEL version 1.0</t>
  </si>
  <si>
    <r>
      <rPr>
        <b/>
        <sz val="12"/>
        <color theme="1"/>
        <rFont val="Calibri"/>
        <family val="2"/>
      </rPr>
      <t>Etape 7 : Analyser les onglets "Synthèse", "Comptes de résultats", "Plan de financement" et "Bilans"</t>
    </r>
    <r>
      <rPr>
        <sz val="11"/>
        <color theme="1"/>
        <rFont val="Calibri"/>
        <family val="2"/>
      </rPr>
      <t xml:space="preserve">
Une fois les informations renseignées, l'outil générera les comptes de résultats de l'entreprise, les bilans, le plan de trésorerie menusel, le plan de financement, les points morts par années d'activités, le BFR ... et des graphiques que vous retrouverez dans l'onglet de synthèse. Ces informations vous permettront d'analyser le potentiel du projet, les enjeux commerciaux, les enjeux de financements, ...
Vous pouvez désormais travailler par itération pour affiner votre vision financière de votre projet et votre stratégie d'entreprise.</t>
    </r>
  </si>
  <si>
    <t>Charges variables</t>
  </si>
  <si>
    <t>Développements à réaliser</t>
  </si>
  <si>
    <r>
      <rPr>
        <b/>
        <sz val="8"/>
        <color theme="1"/>
        <rFont val="Calibri"/>
        <family val="2"/>
      </rPr>
      <t xml:space="preserve">Note sur les charges variables : </t>
    </r>
    <r>
      <rPr>
        <sz val="8"/>
        <color theme="1"/>
        <rFont val="Calibri"/>
        <family val="2"/>
      </rPr>
      <t>Ces informations permettent de calculer automatiquement les charges variables associées aux commandes précisées dans l'onglet "Commandes". Les données à renseigner suivent le même modèle que le tableau ci-dessus. 
Les charges variables pour une activité donnée correspondent aux achats de matières premières et de sous-traitances que votre entreprises devra faire pour réaliser et livrer une unité commandée. Les informations sont donc liées à vos conditions commerciales négociées avec vos fournisseurs et prestataires : prix, délai de livraison, délai de paiement, acompte initial et solde du paiement.</t>
    </r>
  </si>
  <si>
    <t>1.3.2</t>
  </si>
  <si>
    <t>Coût unitaire
(en € HT)</t>
  </si>
  <si>
    <t>Taux de cotisations sociales différents, taux de TVA sur investissement différents, amélioration formules subventions d'exploitation et d'investissement, intégration bénévolat, compatibilité avec Libre Office et Open Office, en faire un logiciel en ligne, ajouter onglet "Contrôles de cohérence", "Hypothèses de travail", "Modification réalisées et à réaliser", corrections calcul charges financières erroné, ajout de graphiques, proratisation dot amts et Qp sub inv., combinaison de FISY avec graphiques, ajout production immobilisée, en faire un outil de gestion de suivi budget/réalisé, le traduire dans d'autres langues, mettre des cases Commentaires, revoir calcul BFR, revoir N-1 (présence de PCA, CCA), mettre Total dépenses et Total recettes, distinguer TVA sur ABS et TVA sur inv.</t>
  </si>
  <si>
    <t>Recommandé par :</t>
  </si>
  <si>
    <t>CONFIGURATION AVANCEE</t>
  </si>
  <si>
    <t>Charges variables (en € HT)</t>
  </si>
  <si>
    <r>
      <rPr>
        <b/>
        <sz val="8"/>
        <color theme="1"/>
        <rFont val="Calibri"/>
        <family val="2"/>
      </rPr>
      <t xml:space="preserve">Note </t>
    </r>
    <r>
      <rPr>
        <sz val="8"/>
        <color theme="1"/>
        <rFont val="Calibri"/>
        <family val="2"/>
      </rPr>
      <t>: Une fois que vous avez pris en main l'outil, vous pouvez affiner vos prévisions en personnalisant les données par défaut de cette partie "Configuration avancée".</t>
    </r>
  </si>
  <si>
    <t>Charges externes</t>
  </si>
  <si>
    <r>
      <rPr>
        <b/>
        <sz val="8"/>
        <color theme="1"/>
        <rFont val="Calibri"/>
        <family val="2"/>
      </rPr>
      <t xml:space="preserve">Note : </t>
    </r>
    <r>
      <rPr>
        <sz val="8"/>
        <color theme="1"/>
        <rFont val="Calibri"/>
        <family val="2"/>
      </rPr>
      <t>Ce tableau permet de calculer automatiquement les charges externes de l'entreprise. Pour mieux comprendre comment est calculée chaque ligne, veuillez vous référer aux commentaires associés. Des valeurs par défaut sont proposées à titre indicatif pour simplifier la prise en main initiale de l'outil et seront à affiner en fonction du projet. Vous pouvez aussi définir des charges externes sur mesure dans l'onglet "Charges externes".</t>
    </r>
  </si>
  <si>
    <t>Poste</t>
  </si>
  <si>
    <t>Fixe (en € HT)</t>
  </si>
  <si>
    <t>Variable</t>
  </si>
  <si>
    <t>Commentaires</t>
  </si>
  <si>
    <t>Frais de déplacement</t>
  </si>
  <si>
    <t>Calculé sur la base d'un forfait fixe annuel + variable en % du CA</t>
  </si>
  <si>
    <t>Honoraires</t>
  </si>
  <si>
    <t>Calculé sur la base d'un forfait fixe annuel + variable en % des salaires des salariés</t>
  </si>
  <si>
    <t xml:space="preserve">Note : Ces tableaux sont remplis automatiquement après avoir complété les informations dans l'onglet "Configuration" liées aux "Charges variables" et les informations des commandes prévisionnelles dans l'onglet "Commandes". </t>
  </si>
  <si>
    <t>Communication</t>
  </si>
  <si>
    <t>Fournitures</t>
  </si>
  <si>
    <t>Calculé sur la base d'un forfait fixe annuel + variable par salarié</t>
  </si>
  <si>
    <t>Locaux</t>
  </si>
  <si>
    <t>Assurance</t>
  </si>
  <si>
    <t>Poste, Téléphonie</t>
  </si>
  <si>
    <t>Hébergement web</t>
  </si>
  <si>
    <t>Frais bancaires</t>
  </si>
  <si>
    <t>Divers</t>
  </si>
  <si>
    <t>Charges de personnel et salaires</t>
  </si>
  <si>
    <r>
      <rPr>
        <b/>
        <sz val="8"/>
        <color theme="1"/>
        <rFont val="Calibri"/>
        <family val="2"/>
      </rPr>
      <t>Note sur les charges :</t>
    </r>
    <r>
      <rPr>
        <sz val="8"/>
        <color theme="1"/>
        <rFont val="Calibri"/>
        <family val="2"/>
      </rPr>
      <t xml:space="preserve"> Il est possible de modifier le taux de charges salariales moyen proposé. Note sur la gratification des stagiaires : En France, il y a une gratification minimale obligatoire si le stage dure plus de deux mois. Un employeur ne paie cependant pas de charges, si le salaire du stagiaire est égal au minimum légal. </t>
    </r>
  </si>
  <si>
    <t>Cotisations patronales (% du salaire brut)</t>
  </si>
  <si>
    <t>Cotisations salariales (% du salaire brut)</t>
  </si>
  <si>
    <t>Charges totales décaissées</t>
  </si>
  <si>
    <t>Gratification minimale de stagiaire</t>
  </si>
  <si>
    <t>TVA</t>
  </si>
  <si>
    <r>
      <rPr>
        <b/>
        <sz val="8"/>
        <color theme="1"/>
        <rFont val="Calibri"/>
        <family val="2"/>
      </rPr>
      <t xml:space="preserve">Note sur la TVA : </t>
    </r>
    <r>
      <rPr>
        <sz val="8"/>
        <color theme="1"/>
        <rFont val="Calibri"/>
        <family val="2"/>
      </rPr>
      <t>Vous pouvez définir un taux de TVA par type d'activité, qui sera utilisé aussi bien pour les encaissements de TVA liés au Chiffre d'affaires que pour les décaissements de TVA liés aux charges variables. Vous pouvez également définir un taux de TVA générique pour les investissements et les charges externes.</t>
    </r>
  </si>
  <si>
    <t>Intitulés</t>
  </si>
  <si>
    <t>TVA -
Charges variables</t>
  </si>
  <si>
    <t>TVA -
Chiffre d'affaires</t>
  </si>
  <si>
    <t>Taux générique (investissements et charges externes)</t>
  </si>
  <si>
    <t>Financement</t>
  </si>
  <si>
    <r>
      <rPr>
        <b/>
        <sz val="8"/>
        <color theme="1"/>
        <rFont val="Calibri"/>
        <family val="2"/>
      </rPr>
      <t xml:space="preserve">Note sur le financement : </t>
    </r>
    <r>
      <rPr>
        <sz val="8"/>
        <color theme="1"/>
        <rFont val="Calibri"/>
        <family val="2"/>
      </rPr>
      <t>Vous pouvez définir un taux ainsi qu'une durée de remboursement pour les prêts court et moyen/long termes.</t>
    </r>
  </si>
  <si>
    <t>Court Terme</t>
  </si>
  <si>
    <t>Moyen/Long Terme</t>
  </si>
  <si>
    <t>Taux de prêt bancaire</t>
  </si>
  <si>
    <t>Taux actuariel (taux  sur la période globale d'emprunt)</t>
  </si>
  <si>
    <t>PERSONNEL</t>
  </si>
  <si>
    <t>Durée de remboursement (en mois)</t>
  </si>
  <si>
    <r>
      <rPr>
        <b/>
        <sz val="11"/>
        <color theme="1"/>
        <rFont val="Calibri"/>
        <family val="2"/>
      </rPr>
      <t xml:space="preserve">Note : </t>
    </r>
    <r>
      <rPr>
        <sz val="11"/>
        <color theme="1"/>
        <rFont val="Calibri"/>
        <family val="2"/>
      </rPr>
      <t>Renseignez dans cet onglet les informations sur le personnel de l'entreprise.</t>
    </r>
  </si>
  <si>
    <t>Taux de placement financier</t>
  </si>
  <si>
    <t>Spécificités contrat</t>
  </si>
  <si>
    <t xml:space="preserve">Prénom, Nom </t>
  </si>
  <si>
    <t>Salaires bruts</t>
  </si>
  <si>
    <t xml:space="preserve">Total </t>
  </si>
  <si>
    <t>Calculs auto liés au Personnel</t>
  </si>
  <si>
    <t>S1</t>
  </si>
  <si>
    <t>S2</t>
  </si>
  <si>
    <t>Dirigeant·e</t>
  </si>
  <si>
    <t>TNS</t>
  </si>
  <si>
    <t>Nb employés</t>
  </si>
  <si>
    <t>Assimilé·e-salarié·e</t>
  </si>
  <si>
    <t>Cotisations patronales</t>
  </si>
  <si>
    <t>TOTAL</t>
  </si>
  <si>
    <t>CHARGES EXTERNES (en € HT)</t>
  </si>
  <si>
    <r>
      <rPr>
        <b/>
        <sz val="8"/>
        <color theme="1"/>
        <rFont val="Calibri"/>
        <family val="2"/>
      </rPr>
      <t xml:space="preserve">Note sur les charges externes : </t>
    </r>
    <r>
      <rPr>
        <sz val="8"/>
        <color theme="1"/>
        <rFont val="Calibri"/>
        <family val="2"/>
      </rPr>
      <t>Les charges externes grisées, dont les décaissements sont lissés mensuellement, sont calculées automatiquement à partir des informations indiquées dans la section "Charges externes" de l'onglet "CONFIG" (information de "Configuration avancée") et du chiffre d'affaires calculé et des informations de personnel renseignées. D'autres charges externes personnalisables pourront être renseignées si besoin dans les cases marrons. Renseignez dans ce cas le nom du poste de charges dans le tableau de gauche et les décaissements mensuels associés dans le tableau de droite.</t>
    </r>
  </si>
  <si>
    <t>Charges annuelles consolidées</t>
  </si>
  <si>
    <t>Ecart</t>
  </si>
  <si>
    <t>Charges de personnel totales</t>
  </si>
  <si>
    <t>INVESTISSEMENTS (en € HT)</t>
  </si>
  <si>
    <r>
      <rPr>
        <b/>
        <sz val="8"/>
        <color theme="1"/>
        <rFont val="Calibri"/>
        <family val="2"/>
      </rPr>
      <t>Note :</t>
    </r>
    <r>
      <rPr>
        <sz val="8"/>
        <color theme="1"/>
        <rFont val="Calibri"/>
        <family val="2"/>
      </rPr>
      <t xml:space="preserve"> Définissez vos investissements et apports en nature en précisant les intitulés et sommes des investissements, ainsi que les durées d'amortissement (à droite du tableau). 
Pour un investissement en crédit-bail, spécifiez les loyers mensuels à payer et renseignez la mention "VRAI" dans la colonne "Financements en crédit-bail". Dans le cas d'un financement par crédit-bail, la durée d'amortissement n'a pas d'effet.</t>
    </r>
  </si>
  <si>
    <t>Amortissement (en années) 
0 si non amortissable</t>
  </si>
  <si>
    <t>Financement en crédit-bail (VRAI/FAUX)</t>
  </si>
  <si>
    <t>Apports en nature</t>
  </si>
  <si>
    <t>COMMANDES</t>
  </si>
  <si>
    <r>
      <rPr>
        <b/>
        <sz val="8"/>
        <color theme="1"/>
        <rFont val="Calibri"/>
        <family val="2"/>
      </rPr>
      <t>Note :</t>
    </r>
    <r>
      <rPr>
        <sz val="8"/>
        <color theme="1"/>
        <rFont val="Calibri"/>
        <family val="2"/>
      </rPr>
      <t xml:space="preserve"> Indiquez dans ce tableau pour chaque activité, la prévision du nombre d'unités commandées mensuellement. </t>
    </r>
    <r>
      <rPr>
        <b/>
        <sz val="8"/>
        <color theme="1"/>
        <rFont val="Calibri"/>
        <family val="2"/>
      </rPr>
      <t xml:space="preserve">Attention! On parle de commandes, et non de paiements. </t>
    </r>
    <r>
      <rPr>
        <sz val="8"/>
        <color theme="1"/>
        <rFont val="Calibri"/>
        <family val="2"/>
      </rPr>
      <t xml:space="preserve">
Les délais de paiement sont à définir dans l'onglet "CONFIG". Les paiements associés seront automatiquement calculés ci-dessous, en fonction des informations entrées dans l'onglet "CONFIG" en lien avec les "Commandes" renseignées.</t>
    </r>
  </si>
  <si>
    <t>Calculs auto liés aux commandes</t>
  </si>
  <si>
    <t>Commandes réalisées</t>
  </si>
  <si>
    <t>Activités</t>
  </si>
  <si>
    <t>TRESORERIE</t>
  </si>
  <si>
    <t>Note : Renseignez  les encaissements liés aux apports en capital, comptes courants d'associés, prêts bancaires ..., ainsi que les décaissements liés aux remboursements des comptes courants et des prêts (en fonction de vos échéanciers).</t>
  </si>
  <si>
    <t>Solde de début de mois</t>
  </si>
  <si>
    <t>Encaissements</t>
  </si>
  <si>
    <t xml:space="preserve">Exploitation </t>
  </si>
  <si>
    <t>Chiffre d'affaires encaissé</t>
  </si>
  <si>
    <t>TVA encaissée</t>
  </si>
  <si>
    <t>Remboursement TVA</t>
  </si>
  <si>
    <t xml:space="preserve">Hors exploitation </t>
  </si>
  <si>
    <t>Capital fondateurs</t>
  </si>
  <si>
    <t>Capital investisseurs</t>
  </si>
  <si>
    <t>TOTAL annuel cumulé</t>
  </si>
  <si>
    <t>Prêts bancaires Court Terme</t>
  </si>
  <si>
    <t>Prêts bancaires Moyen/Long Terme</t>
  </si>
  <si>
    <t>Subventions  / Mécénat / (Crowdfunding) Dons</t>
  </si>
  <si>
    <t>Charges totales</t>
  </si>
  <si>
    <t>Subventions / Mécénat / Dons d'investissement</t>
  </si>
  <si>
    <t>Subvention / Mécénat / Dons d'exploitation 1</t>
  </si>
  <si>
    <t>Subvention / Mécénat / Dons d'exploitation 2</t>
  </si>
  <si>
    <t>Subvention / Mécénat / Dons d'exploitation 3</t>
  </si>
  <si>
    <t>Quasi fonds propres : TP, PP, CCA (total)</t>
  </si>
  <si>
    <t>Quasi fonds propres 1</t>
  </si>
  <si>
    <t>Quasi fonds propres 2</t>
  </si>
  <si>
    <t>Quasi fonds propres 3</t>
  </si>
  <si>
    <t>Quasi fonds propres 4</t>
  </si>
  <si>
    <t>Avances remboursables (total)</t>
  </si>
  <si>
    <t>Avances remboursables 1</t>
  </si>
  <si>
    <t>Avances remboursables 2</t>
  </si>
  <si>
    <t>Avances remboursables 3</t>
  </si>
  <si>
    <t>Autres avances remboursables</t>
  </si>
  <si>
    <t>Produits financiers</t>
  </si>
  <si>
    <t>Total des encaissements mensuels</t>
  </si>
  <si>
    <t>Décaissements</t>
  </si>
  <si>
    <t>Variation de stocks</t>
  </si>
  <si>
    <t>Achats et services décaissés</t>
  </si>
  <si>
    <t>Autres charges externes</t>
  </si>
  <si>
    <t>TVA décaissée</t>
  </si>
  <si>
    <t>TVA reversée</t>
  </si>
  <si>
    <t>Charges de personnel</t>
  </si>
  <si>
    <t>Impôts et taxes</t>
  </si>
  <si>
    <t>Investissements</t>
  </si>
  <si>
    <t>Investissement par crédit bail</t>
  </si>
  <si>
    <t>Remboursement prêts bancaires CT</t>
  </si>
  <si>
    <t>Remboursement prêts bancaires MT/LT</t>
  </si>
  <si>
    <t>MONTANT A FINANCER</t>
  </si>
  <si>
    <t>DUREE</t>
  </si>
  <si>
    <t>MOIS</t>
  </si>
  <si>
    <t>TAUX</t>
  </si>
  <si>
    <t>ANNUEL</t>
  </si>
  <si>
    <t>K RESTANT DU</t>
  </si>
  <si>
    <t>REMBT K N-1</t>
  </si>
  <si>
    <t>REMBT K N</t>
  </si>
  <si>
    <t>REMBT K N+1</t>
  </si>
  <si>
    <t>REMBT K N+2</t>
  </si>
  <si>
    <t>REMBT K N+3</t>
  </si>
  <si>
    <t>REMBT K N+4</t>
  </si>
  <si>
    <t>INTERETS N-1</t>
  </si>
  <si>
    <t>INTERETS N</t>
  </si>
  <si>
    <t>INTERETS N+1</t>
  </si>
  <si>
    <t>INTERETS N+2</t>
  </si>
  <si>
    <t>OUTIL DE PILOTAGE</t>
  </si>
  <si>
    <r>
      <rPr>
        <b/>
        <sz val="8"/>
        <color theme="1"/>
        <rFont val="Calibri"/>
        <family val="2"/>
      </rPr>
      <t>Note :</t>
    </r>
    <r>
      <rPr>
        <sz val="8"/>
        <color theme="1"/>
        <rFont val="Calibri"/>
        <family val="2"/>
      </rPr>
      <t xml:space="preserve"> Ce tableau sur 12 mois est à utiliser comme un exemple de base d'outil de pilotage pour l'entrepreneur qu'il pourra s'approprier et adapter aux besoins de gestion propre à son entreprise.</t>
    </r>
  </si>
  <si>
    <t>Indicateur personnalisable</t>
  </si>
  <si>
    <t>Remboursements FP et QFP : TP, PP, CCA (total)</t>
  </si>
  <si>
    <t>Prévisions</t>
  </si>
  <si>
    <t>Cumul prévisions</t>
  </si>
  <si>
    <t>Réel</t>
  </si>
  <si>
    <t>Cumul réel</t>
  </si>
  <si>
    <t>Actions / Parts sociales</t>
  </si>
  <si>
    <t>Ecart cumulé</t>
  </si>
  <si>
    <t>Montant des commandes 
(en € HT)</t>
  </si>
  <si>
    <t>Remboursements avances remboursables (total)</t>
  </si>
  <si>
    <t>Chiffre d'affaires encaissé 
(en € HT)</t>
  </si>
  <si>
    <t>Marge brute encaissée 
(en € HT)</t>
  </si>
  <si>
    <t xml:space="preserve">Salaires et charges
</t>
  </si>
  <si>
    <t>Total des décaissements mensuels</t>
  </si>
  <si>
    <t>Effectifs 
fin de mois</t>
  </si>
  <si>
    <t>Solde de fin de mois</t>
  </si>
  <si>
    <t>Trésorerie</t>
  </si>
  <si>
    <t>CA / Effectifs prévisionnels</t>
  </si>
  <si>
    <t>Instantané</t>
  </si>
  <si>
    <t>Cumulé</t>
  </si>
  <si>
    <t>COMPTES DE RESULTATS (HT)</t>
  </si>
  <si>
    <t>Chiffre d'affaires (CA)</t>
  </si>
  <si>
    <t>Achats et charges de production</t>
  </si>
  <si>
    <t>Marge brute</t>
  </si>
  <si>
    <t>Valeur ajoutée (VA)</t>
  </si>
  <si>
    <t>Subventions d'exploitation</t>
  </si>
  <si>
    <t>Excédent brut d'exploitation (EBE)</t>
  </si>
  <si>
    <t>Dotations aux amortissements</t>
  </si>
  <si>
    <t>QP Subventions d'investissement</t>
  </si>
  <si>
    <t>Résultat d'exploitation (REx)</t>
  </si>
  <si>
    <t>Charges financières</t>
  </si>
  <si>
    <t xml:space="preserve">Feuille Calcul Int et capital </t>
  </si>
  <si>
    <t>Résultat courant</t>
  </si>
  <si>
    <t>Reports déficitaires</t>
  </si>
  <si>
    <t>Impots sur les sociétés (IS)</t>
  </si>
  <si>
    <t>A surveiller</t>
  </si>
  <si>
    <t>https://www.service-public.fr/professionnels-entreprises/vosdroits/F23575</t>
  </si>
  <si>
    <t>Résultat Net (RN)</t>
  </si>
  <si>
    <t>PLAN DE FINANCEMENT</t>
  </si>
  <si>
    <t>EMPLOIS (a)</t>
  </si>
  <si>
    <t>Variation du BFR</t>
  </si>
  <si>
    <t>Investissement</t>
  </si>
  <si>
    <t>Investissement par apport en nature</t>
  </si>
  <si>
    <t>Remboursement des FP et QFP (TP, PP, CCA)</t>
  </si>
  <si>
    <t>Remboursement des prêts bancaires</t>
  </si>
  <si>
    <t>Remboursement des avances remboursables</t>
  </si>
  <si>
    <t>CAF négative (hors Subventions d'inv)</t>
  </si>
  <si>
    <t>TOTAL EMPLOIS</t>
  </si>
  <si>
    <t>RESSOURCES (b)</t>
  </si>
  <si>
    <t>Apport en nature</t>
  </si>
  <si>
    <t>Quasi fonds propres (TP, PP, CCA)</t>
  </si>
  <si>
    <t>TOTAL (quasi) FONDS PROPRES</t>
  </si>
  <si>
    <t>Prêts bancaires CT</t>
  </si>
  <si>
    <t>Prêts bancaires MT/LT</t>
  </si>
  <si>
    <t>Crédit bail</t>
  </si>
  <si>
    <t>Avances et prêts remboursables</t>
  </si>
  <si>
    <t>Subventions/Mécénat d'investissement</t>
  </si>
  <si>
    <t>CAF positive (hors Subventions d'inv.)</t>
  </si>
  <si>
    <t>Dette IS</t>
  </si>
  <si>
    <t>TOTAL RESSOURCES</t>
  </si>
  <si>
    <t>Solde de trésorerie période (b) - (a)</t>
  </si>
  <si>
    <t>Solde de trésorerie début période</t>
  </si>
  <si>
    <t>SOLDE DE TRESORERIE CUMULE</t>
  </si>
  <si>
    <t>Ecart Solde tréso avec solde tréso du plan de tréso</t>
  </si>
  <si>
    <t>BILANS</t>
  </si>
  <si>
    <t>SYNTHESE</t>
  </si>
  <si>
    <t>ACTIF</t>
  </si>
  <si>
    <r>
      <rPr>
        <b/>
        <sz val="8"/>
        <color theme="1"/>
        <rFont val="Calibri"/>
        <family val="2"/>
      </rPr>
      <t>Note :</t>
    </r>
    <r>
      <rPr>
        <sz val="8"/>
        <color theme="1"/>
        <rFont val="Calibri"/>
        <family val="2"/>
      </rPr>
      <t xml:space="preserve"> Cette synthèse permet d'analyser son projet avec une vision centralisée. Tout est calculé automatiquement.</t>
    </r>
  </si>
  <si>
    <t>ACTIFS IMMOBILISES</t>
  </si>
  <si>
    <t>Chiffre d'affaires et résultats prévisionnels (en  € HT)</t>
  </si>
  <si>
    <t>Trésorerie et BFR sur 5 ans</t>
  </si>
  <si>
    <t>Immobilisations (Brut)</t>
  </si>
  <si>
    <t>Amortissements</t>
  </si>
  <si>
    <t>Point mort annuel (moyen) (en € HT)</t>
  </si>
  <si>
    <t>Immobilisations (Net)</t>
  </si>
  <si>
    <t>TOTAL ACTIFS IMMOBILISES</t>
  </si>
  <si>
    <t>ACTIFS CIRCULANTS</t>
  </si>
  <si>
    <t>Point mort</t>
  </si>
  <si>
    <t>Stocks</t>
  </si>
  <si>
    <t>Créances clients</t>
  </si>
  <si>
    <t>Créance TVA</t>
  </si>
  <si>
    <t>Créance IS</t>
  </si>
  <si>
    <r>
      <rPr>
        <b/>
        <sz val="8"/>
        <color theme="1"/>
        <rFont val="Calibri"/>
        <family val="2"/>
      </rPr>
      <t xml:space="preserve">Note d'aide à l'analyse : </t>
    </r>
    <r>
      <rPr>
        <sz val="8"/>
        <color theme="1"/>
        <rFont val="Calibri"/>
        <family val="2"/>
      </rPr>
      <t xml:space="preserve">Le graphique du "chiffre d'affaires et résultats prévisionnels" vous permet de visualiser l'évolution prévisionnelle du CA et du résultat net. Evaluez le volume et la croissance du CA et du résultat au regard de vos objectifs et de vos moyens.
Le point mort est le seuil de CA à partir duquel l'entreprise est "rentable" pour un niveau de charges fixes (salaires, charge externes, ...). Comparez votre CA et le point mort année par année. Votre objectif doit être, à court ou moyen terme, d'obtenir un CA supérieur au point mort.
Le graphique "Trésorerie et BFR" vous permet de visualiser et d'analyser l'évolution de la trésorerie et du BFR sur 5 ans. Il est impératif que la trésorerie soit toujours positive. Concernant le BFR, si il est positif et qu'il augmente cela représente une augmentation de besoin en financement alors que si il est négatif et diminue dans le temps, il s'agira d'une source de financement. Attention à bien en analyser les fluctuations et les impacts sur les besoins en financement.
</t>
    </r>
  </si>
  <si>
    <t>TOTAL ACTIFS CIRCULANTS</t>
  </si>
  <si>
    <t>TOTAL ACTIF</t>
  </si>
  <si>
    <t>PASSIF</t>
  </si>
  <si>
    <t>CAPITAUX PROPRES</t>
  </si>
  <si>
    <t>Capital</t>
  </si>
  <si>
    <t>Réserves et Résultats</t>
  </si>
  <si>
    <t>Subventions d'investissement</t>
  </si>
  <si>
    <t xml:space="preserve">Quasi fonds propres : TP, PP, CCA </t>
  </si>
  <si>
    <t>TOTAL CAPITAUX PROPRES</t>
  </si>
  <si>
    <t>DETTES</t>
  </si>
  <si>
    <t>Prêts et avances</t>
  </si>
  <si>
    <t>Dettes fournisseurs</t>
  </si>
  <si>
    <t>Dette TVA</t>
  </si>
  <si>
    <t>TOTAL DETTES</t>
  </si>
  <si>
    <t>TOTAL PASSIF</t>
  </si>
  <si>
    <t>Ecart Actif - Passif</t>
  </si>
  <si>
    <t>Note : Tout est calculé automatiquement.</t>
  </si>
  <si>
    <t>BFR</t>
  </si>
  <si>
    <t>Créances TVA</t>
  </si>
  <si>
    <t>Note : Tout est calculé automatiquement</t>
  </si>
  <si>
    <t>Calcul des Impôts et taxes</t>
  </si>
  <si>
    <t>Note sur les Impôts et taxes :
Ces impôts et taxes sont calculés automatiquement sur la base des informations saisies. 
Ces informations, correspondant aux principaux impôts et taxes, sont données à titre indicatif. Elles ne représentent pas l'exhaustivité des impots et taxes existantes et ne garantissent pas un calcul exact pour les impôts et taxes cités. La CFE est calculée sur un taux moyen de 27,26%, en prenant en compte des dégrèvements possibles et un montant minimal à payer.</t>
  </si>
  <si>
    <t>Taxe d'apprentissage</t>
  </si>
  <si>
    <t>Participation à la formation continue</t>
  </si>
  <si>
    <t>BFR Annuel MAX</t>
  </si>
  <si>
    <t>Dettes TVA</t>
  </si>
  <si>
    <t>BFR TVA</t>
  </si>
  <si>
    <t>Taxe sur les bureaux</t>
  </si>
  <si>
    <t>Taxe foncière</t>
  </si>
  <si>
    <t>Taxe d'habitation</t>
  </si>
  <si>
    <t>CET / Cotisation foncière des entreprises (CFE)</t>
  </si>
  <si>
    <t>CET / Cotisation sur la valeur ajoutée des entreprises (CVAE)</t>
  </si>
  <si>
    <t>Durée d'amortissement de 10 ans par défaut, à adapter au même rythme que les investissements financés</t>
  </si>
  <si>
    <r>
      <t xml:space="preserve">Automatisation "Année", affichage en-têtes, protection ôtée, ajout "Spécificités contrat" dans 'Personnel', modif "Subventions </t>
    </r>
    <r>
      <rPr>
        <u/>
        <sz val="11"/>
        <color theme="1"/>
        <rFont val="Calibri"/>
        <family val="2"/>
      </rPr>
      <t>d'investissement</t>
    </r>
    <r>
      <rPr>
        <sz val="11"/>
        <color theme="1"/>
        <rFont val="Calibri"/>
        <family val="2"/>
      </rPr>
      <t>" dans 'Plan de financement', remplacement "IT" par "Hébergement", corrections formules BFR, ajout dans 'Guide' de précautions d'usage et cas particulier + de 12 mois, mise en page pour édition pdf ou impression, ajout contrôles de cohérence dans "Charges Externes", "Plan de financement" et "Bilan". Ajouts produits financiers. Modif taux d'IS. Compatibilité avec Google Drive (correction formule dans "Charges variables" lignes 9 à 20 pour enlever "Commandes!" en trop), Insertion remb. fonds propres, Apport mécénat et (crowdfunding) dons, Ajout de ratios comme Capacité de remboursement d'emprunt, Automatisation QP sub. inv.</t>
    </r>
  </si>
  <si>
    <r>
      <t xml:space="preserve">Chiffre d'affaires </t>
    </r>
    <r>
      <rPr>
        <b/>
        <u/>
        <sz val="11"/>
        <color theme="1"/>
        <rFont val="Calibri"/>
        <family val="2"/>
      </rPr>
      <t>encaissé</t>
    </r>
    <r>
      <rPr>
        <b/>
        <sz val="11"/>
        <color theme="1"/>
        <rFont val="Calibri"/>
        <family val="2"/>
      </rPr>
      <t xml:space="preserve"> (en € HT)</t>
    </r>
  </si>
  <si>
    <r>
      <t xml:space="preserve">Chiffre d'affaires </t>
    </r>
    <r>
      <rPr>
        <b/>
        <u/>
        <sz val="11"/>
        <color theme="1"/>
        <rFont val="Calibri"/>
        <family val="2"/>
      </rPr>
      <t>facturé</t>
    </r>
    <r>
      <rPr>
        <b/>
        <sz val="11"/>
        <color theme="1"/>
        <rFont val="Calibri"/>
        <family val="2"/>
      </rPr>
      <t xml:space="preserve"> (en € HT)</t>
    </r>
  </si>
  <si>
    <t>INTERETS N+3</t>
  </si>
  <si>
    <t>INTERETS N+4</t>
  </si>
  <si>
    <t>Capacité de remboursement d'emprunt</t>
  </si>
  <si>
    <t>- Remboursement fonds long-terme</t>
  </si>
  <si>
    <t>+ CAF</t>
  </si>
  <si>
    <t>Prévoir une trésorerie de sécurité d'à strict minima 1 mois de charges annuelles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</si>
</sst>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0\ &quot;€&quot;;[Red]\-#,##0\ &quot;€&quot;"/>
    <numFmt numFmtId="8" formatCode="#,##0.00\ &quot;€&quot;;[Red]\-#,##0.00\ &quot;€&quot;"/>
    <numFmt numFmtId="164" formatCode="d/m/yyyy"/>
    <numFmt numFmtId="165" formatCode="dd/mm/yy"/>
    <numFmt numFmtId="166" formatCode="#,##0.00\ &quot;€&quot;"/>
    <numFmt numFmtId="167" formatCode=";;"/>
    <numFmt numFmtId="168" formatCode="#,##0\ &quot;€&quot;"/>
    <numFmt numFmtId="169" formatCode="0.0%"/>
    <numFmt numFmtId="170" formatCode="_-* #,##0.00\ &quot;€&quot;_-;\-* #,##0.00\ &quot;€&quot;_-;_-* &quot;-&quot;??\ &quot;€&quot;_-;_-@"/>
    <numFmt numFmtId="171" formatCode="[$-40C]mmm\ yyyy"/>
    <numFmt numFmtId="172" formatCode="#,##0\ &quot;€&quot;;\-#,##0\ &quot;€&quot;;"/>
    <numFmt numFmtId="173" formatCode="_-* #,##0\ &quot;€&quot;_-;\-* #,##0\ &quot;€&quot;_-;_-* &quot;-&quot;??\ &quot;€&quot;_-;_-@"/>
    <numFmt numFmtId="174" formatCode="#,##0.0\ &quot;€&quot;;\-#,##0.00\ &quot;€&quot;;"/>
    <numFmt numFmtId="175" formatCode="_-* #,##0\ _€_-;\-* #,##0\ _€_-;_-* &quot;-&quot;??\ _€_-;_-@"/>
    <numFmt numFmtId="176" formatCode="_-* #,##0.00_-;\-* #,##0.00_-;_-* &quot;-&quot;??_-;_-@"/>
    <numFmt numFmtId="177" formatCode="#,##0;;"/>
  </numFmts>
  <fonts count="29" x14ac:knownFonts="1">
    <font>
      <sz val="11"/>
      <color theme="1"/>
      <name val="Arial"/>
    </font>
    <font>
      <sz val="11"/>
      <color theme="1"/>
      <name val="Calibri"/>
      <family val="2"/>
    </font>
    <font>
      <b/>
      <sz val="14"/>
      <color theme="1"/>
      <name val="Calibri"/>
      <family val="2"/>
    </font>
    <font>
      <sz val="11"/>
      <name val="Arial"/>
      <family val="2"/>
    </font>
    <font>
      <b/>
      <sz val="11"/>
      <color theme="1"/>
      <name val="Calibri"/>
      <family val="2"/>
    </font>
    <font>
      <b/>
      <sz val="12"/>
      <color theme="1"/>
      <name val="Calibri"/>
      <family val="2"/>
    </font>
    <font>
      <sz val="8"/>
      <color theme="1"/>
      <name val="Calibri"/>
      <family val="2"/>
    </font>
    <font>
      <b/>
      <sz val="13"/>
      <color rgb="FFFF0000"/>
      <name val="Calibri"/>
      <family val="2"/>
    </font>
    <font>
      <b/>
      <sz val="12"/>
      <color rgb="FF00B050"/>
      <name val="Calibri"/>
      <family val="2"/>
    </font>
    <font>
      <u/>
      <sz val="9"/>
      <color theme="10"/>
      <name val="Calibri"/>
      <family val="2"/>
    </font>
    <font>
      <u/>
      <sz val="9"/>
      <color theme="10"/>
      <name val="Calibri"/>
      <family val="2"/>
    </font>
    <font>
      <u/>
      <sz val="9"/>
      <color theme="10"/>
      <name val="Calibri"/>
      <family val="2"/>
    </font>
    <font>
      <sz val="11"/>
      <color rgb="FF000000"/>
      <name val="Calibri"/>
      <family val="2"/>
    </font>
    <font>
      <u/>
      <sz val="11"/>
      <color theme="10"/>
      <name val="Calibri"/>
      <family val="2"/>
    </font>
    <font>
      <b/>
      <sz val="11"/>
      <color rgb="FF000000"/>
      <name val="Calibri"/>
      <family val="2"/>
    </font>
    <font>
      <sz val="11"/>
      <color rgb="FFFF0000"/>
      <name val="Calibri"/>
      <family val="2"/>
    </font>
    <font>
      <i/>
      <sz val="11"/>
      <color theme="1"/>
      <name val="Calibri"/>
      <family val="2"/>
    </font>
    <font>
      <sz val="10"/>
      <color theme="1"/>
      <name val="Calibri"/>
      <family val="2"/>
    </font>
    <font>
      <sz val="11"/>
      <color theme="1"/>
      <name val="Calibri"/>
      <family val="2"/>
    </font>
    <font>
      <b/>
      <sz val="11"/>
      <color rgb="FFFF0000"/>
      <name val="Calibri"/>
      <family val="2"/>
    </font>
    <font>
      <i/>
      <u/>
      <sz val="11"/>
      <color theme="10"/>
      <name val="Calibri"/>
      <family val="2"/>
    </font>
    <font>
      <b/>
      <sz val="8"/>
      <color theme="1"/>
      <name val="Calibri"/>
      <family val="2"/>
    </font>
    <font>
      <b/>
      <u/>
      <sz val="11"/>
      <name val="Calibri"/>
      <family val="2"/>
    </font>
    <font>
      <b/>
      <sz val="11"/>
      <name val="Calibri"/>
      <family val="2"/>
    </font>
    <font>
      <u/>
      <sz val="11"/>
      <color theme="1"/>
      <name val="Calibri"/>
      <family val="2"/>
    </font>
    <font>
      <b/>
      <u/>
      <sz val="11"/>
      <color theme="1"/>
      <name val="Calibri"/>
      <family val="2"/>
    </font>
    <font>
      <b/>
      <sz val="11"/>
      <color theme="1"/>
      <name val="Calibri"/>
      <family val="2"/>
    </font>
    <font>
      <sz val="11"/>
      <color theme="1"/>
      <name val="Calibri"/>
      <family val="2"/>
    </font>
    <font>
      <sz val="11"/>
      <color theme="1"/>
      <name val="Arial"/>
      <family val="2"/>
    </font>
  </fonts>
  <fills count="11">
    <fill>
      <patternFill patternType="none"/>
    </fill>
    <fill>
      <patternFill patternType="gray125"/>
    </fill>
    <fill>
      <patternFill patternType="solid">
        <fgColor rgb="FFF2F2F2"/>
        <bgColor rgb="FFF2F2F2"/>
      </patternFill>
    </fill>
    <fill>
      <patternFill patternType="solid">
        <fgColor rgb="FF8DB3E2"/>
        <bgColor rgb="FF8DB3E2"/>
      </patternFill>
    </fill>
    <fill>
      <patternFill patternType="solid">
        <fgColor rgb="FF92D050"/>
        <bgColor rgb="FF92D050"/>
      </patternFill>
    </fill>
    <fill>
      <patternFill patternType="solid">
        <fgColor rgb="FFBFBFBF"/>
        <bgColor rgb="FFBFBFBF"/>
      </patternFill>
    </fill>
    <fill>
      <patternFill patternType="solid">
        <fgColor rgb="FFFFFF99"/>
        <bgColor rgb="FFFFFF99"/>
      </patternFill>
    </fill>
    <fill>
      <patternFill patternType="solid">
        <fgColor rgb="FF938953"/>
        <bgColor rgb="FF938953"/>
      </patternFill>
    </fill>
    <fill>
      <patternFill patternType="solid">
        <fgColor rgb="FFD8D8D8"/>
        <bgColor rgb="FFD8D8D8"/>
      </patternFill>
    </fill>
    <fill>
      <patternFill patternType="solid">
        <fgColor rgb="FFA5A5A5"/>
        <bgColor rgb="FFA5A5A5"/>
      </patternFill>
    </fill>
    <fill>
      <patternFill patternType="solid">
        <fgColor rgb="FFFFC000"/>
        <bgColor rgb="FFFFC000"/>
      </patternFill>
    </fill>
  </fills>
  <borders count="4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medium">
        <color rgb="FF000000"/>
      </left>
      <right/>
      <top/>
      <bottom style="medium">
        <color rgb="FF000000"/>
      </bottom>
      <diagonal/>
    </border>
    <border>
      <left style="thin">
        <color rgb="FF000000"/>
      </left>
      <right/>
      <top/>
      <bottom style="thin">
        <color rgb="FF000000"/>
      </bottom>
      <diagonal/>
    </border>
    <border>
      <left/>
      <right/>
      <top style="thin">
        <color indexed="64"/>
      </top>
      <bottom/>
      <diagonal/>
    </border>
  </borders>
  <cellStyleXfs count="1">
    <xf numFmtId="0" fontId="0" fillId="0" borderId="0"/>
  </cellStyleXfs>
  <cellXfs count="318">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0" borderId="0" xfId="0" applyFont="1" applyAlignment="1">
      <alignment horizontal="center"/>
    </xf>
    <xf numFmtId="0" fontId="1" fillId="2" borderId="4" xfId="0" applyFont="1" applyFill="1" applyBorder="1"/>
    <xf numFmtId="0" fontId="1" fillId="2" borderId="2" xfId="0" applyFont="1" applyFill="1" applyBorder="1" applyAlignment="1">
      <alignment horizontal="center"/>
    </xf>
    <xf numFmtId="0" fontId="4" fillId="3" borderId="8" xfId="0" applyFont="1" applyFill="1" applyBorder="1" applyAlignment="1">
      <alignment horizontal="center"/>
    </xf>
    <xf numFmtId="0" fontId="1" fillId="2" borderId="9" xfId="0" applyFont="1" applyFill="1" applyBorder="1"/>
    <xf numFmtId="0" fontId="1" fillId="2" borderId="10" xfId="0" applyFont="1" applyFill="1" applyBorder="1"/>
    <xf numFmtId="0" fontId="1" fillId="2" borderId="10" xfId="0" applyFont="1" applyFill="1" applyBorder="1" applyAlignment="1">
      <alignment horizontal="center"/>
    </xf>
    <xf numFmtId="0" fontId="5" fillId="3" borderId="8" xfId="0" applyFont="1" applyFill="1" applyBorder="1" applyAlignment="1">
      <alignment horizontal="center"/>
    </xf>
    <xf numFmtId="0" fontId="4" fillId="4" borderId="8" xfId="0" applyFont="1" applyFill="1" applyBorder="1" applyAlignment="1">
      <alignment horizontal="center"/>
    </xf>
    <xf numFmtId="0" fontId="4" fillId="5" borderId="14" xfId="0" applyFont="1" applyFill="1" applyBorder="1" applyAlignment="1">
      <alignment horizontal="center"/>
    </xf>
    <xf numFmtId="0" fontId="1" fillId="2" borderId="9" xfId="0" applyFont="1" applyFill="1" applyBorder="1" applyAlignment="1">
      <alignment vertical="center"/>
    </xf>
    <xf numFmtId="0" fontId="4" fillId="6" borderId="14" xfId="0" applyFont="1" applyFill="1" applyBorder="1" applyAlignment="1">
      <alignment horizontal="center"/>
    </xf>
    <xf numFmtId="0" fontId="4" fillId="7" borderId="8" xfId="0" applyFont="1" applyFill="1" applyBorder="1" applyAlignment="1">
      <alignment horizontal="center"/>
    </xf>
    <xf numFmtId="0" fontId="1" fillId="2" borderId="10" xfId="0" applyFont="1" applyFill="1" applyBorder="1" applyAlignment="1">
      <alignment vertical="top" wrapText="1"/>
    </xf>
    <xf numFmtId="0" fontId="1" fillId="2" borderId="9" xfId="0" applyFont="1" applyFill="1" applyBorder="1" applyAlignment="1">
      <alignment vertical="top" wrapText="1"/>
    </xf>
    <xf numFmtId="164" fontId="1" fillId="6" borderId="8" xfId="0" applyNumberFormat="1" applyFont="1" applyFill="1" applyBorder="1" applyAlignment="1">
      <alignment horizontal="center"/>
    </xf>
    <xf numFmtId="0" fontId="1" fillId="0" borderId="0" xfId="0" applyFont="1" applyAlignment="1">
      <alignment vertical="center" wrapText="1"/>
    </xf>
    <xf numFmtId="0" fontId="1" fillId="2" borderId="4" xfId="0" applyFont="1" applyFill="1" applyBorder="1" applyAlignment="1">
      <alignment vertical="center" wrapText="1"/>
    </xf>
    <xf numFmtId="0" fontId="4" fillId="3"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20" fontId="1" fillId="2" borderId="9" xfId="0" applyNumberFormat="1" applyFont="1" applyFill="1" applyBorder="1" applyAlignment="1">
      <alignment vertical="top" wrapText="1"/>
    </xf>
    <xf numFmtId="0" fontId="1" fillId="2" borderId="9" xfId="0" applyFont="1" applyFill="1" applyBorder="1" applyAlignment="1">
      <alignment vertical="center" wrapText="1"/>
    </xf>
    <xf numFmtId="49" fontId="1" fillId="6" borderId="8" xfId="0" applyNumberFormat="1" applyFont="1" applyFill="1" applyBorder="1"/>
    <xf numFmtId="165" fontId="1" fillId="5" borderId="8" xfId="0" applyNumberFormat="1" applyFont="1" applyFill="1" applyBorder="1" applyAlignment="1">
      <alignment vertical="center"/>
    </xf>
    <xf numFmtId="166" fontId="1" fillId="6" borderId="8" xfId="0" applyNumberFormat="1" applyFont="1" applyFill="1" applyBorder="1" applyAlignment="1">
      <alignment vertical="center"/>
    </xf>
    <xf numFmtId="165" fontId="1" fillId="5" borderId="8" xfId="0" applyNumberFormat="1" applyFont="1" applyFill="1" applyBorder="1" applyAlignment="1">
      <alignment horizontal="right" vertical="center"/>
    </xf>
    <xf numFmtId="1" fontId="1" fillId="7" borderId="8" xfId="0" applyNumberFormat="1" applyFont="1" applyFill="1" applyBorder="1" applyAlignment="1">
      <alignment vertical="center"/>
    </xf>
    <xf numFmtId="9" fontId="1" fillId="7" borderId="8" xfId="0" applyNumberFormat="1" applyFont="1" applyFill="1" applyBorder="1" applyAlignment="1">
      <alignment vertical="center"/>
    </xf>
    <xf numFmtId="165" fontId="9" fillId="5" borderId="8" xfId="0" applyNumberFormat="1" applyFont="1" applyFill="1" applyBorder="1" applyAlignment="1">
      <alignment horizontal="center" vertical="center"/>
    </xf>
    <xf numFmtId="0" fontId="1" fillId="5" borderId="8" xfId="0" applyFont="1" applyFill="1" applyBorder="1" applyAlignment="1">
      <alignment horizontal="center" vertical="center"/>
    </xf>
    <xf numFmtId="9" fontId="1" fillId="5" borderId="8" xfId="0" applyNumberFormat="1" applyFont="1" applyFill="1" applyBorder="1"/>
    <xf numFmtId="0" fontId="10" fillId="5" borderId="8" xfId="0" applyFont="1" applyFill="1" applyBorder="1" applyAlignment="1">
      <alignment horizontal="center" vertical="center"/>
    </xf>
    <xf numFmtId="0" fontId="11" fillId="5" borderId="14" xfId="0" applyFont="1" applyFill="1" applyBorder="1" applyAlignment="1">
      <alignment horizontal="center" vertical="center"/>
    </xf>
    <xf numFmtId="0" fontId="4" fillId="3" borderId="14" xfId="0" applyFont="1" applyFill="1" applyBorder="1" applyAlignment="1">
      <alignment horizontal="center"/>
    </xf>
    <xf numFmtId="165" fontId="1" fillId="5" borderId="8" xfId="0" applyNumberFormat="1" applyFont="1" applyFill="1" applyBorder="1" applyAlignment="1">
      <alignment horizontal="center" vertical="center"/>
    </xf>
    <xf numFmtId="0" fontId="1" fillId="2" borderId="10" xfId="0" applyFont="1" applyFill="1" applyBorder="1" applyAlignment="1">
      <alignment wrapText="1"/>
    </xf>
    <xf numFmtId="0" fontId="1" fillId="2" borderId="20" xfId="0" applyFont="1" applyFill="1" applyBorder="1"/>
    <xf numFmtId="0" fontId="4" fillId="2" borderId="10" xfId="0" applyFont="1" applyFill="1" applyBorder="1" applyAlignment="1">
      <alignment horizontal="center"/>
    </xf>
    <xf numFmtId="0" fontId="1" fillId="2" borderId="21" xfId="0" applyFont="1" applyFill="1" applyBorder="1"/>
    <xf numFmtId="0" fontId="1" fillId="2" borderId="22" xfId="0" applyFont="1" applyFill="1" applyBorder="1"/>
    <xf numFmtId="20" fontId="1" fillId="5" borderId="8" xfId="0" applyNumberFormat="1" applyFont="1" applyFill="1" applyBorder="1" applyAlignment="1">
      <alignment horizontal="right" vertical="center"/>
    </xf>
    <xf numFmtId="167" fontId="1" fillId="5" borderId="8" xfId="0" applyNumberFormat="1" applyFont="1" applyFill="1" applyBorder="1"/>
    <xf numFmtId="0" fontId="1" fillId="2" borderId="21" xfId="0" applyFont="1" applyFill="1" applyBorder="1" applyAlignment="1">
      <alignment vertical="top" wrapText="1"/>
    </xf>
    <xf numFmtId="0" fontId="1" fillId="2" borderId="21" xfId="0" applyFont="1" applyFill="1" applyBorder="1" applyAlignment="1">
      <alignment horizontal="center" vertical="top" wrapText="1"/>
    </xf>
    <xf numFmtId="0" fontId="1" fillId="0" borderId="0" xfId="0" applyFont="1" applyAlignment="1">
      <alignment horizontal="right"/>
    </xf>
    <xf numFmtId="0" fontId="1" fillId="2" borderId="3" xfId="0" applyFont="1" applyFill="1" applyBorder="1" applyAlignment="1">
      <alignment horizontal="right"/>
    </xf>
    <xf numFmtId="0" fontId="13" fillId="2" borderId="10" xfId="0" applyFont="1" applyFill="1" applyBorder="1" applyAlignment="1">
      <alignment horizontal="center"/>
    </xf>
    <xf numFmtId="0" fontId="1" fillId="2" borderId="21" xfId="0" applyFont="1" applyFill="1" applyBorder="1" applyAlignment="1">
      <alignment horizontal="center"/>
    </xf>
    <xf numFmtId="0" fontId="4" fillId="0" borderId="0" xfId="0" applyFont="1"/>
    <xf numFmtId="0" fontId="4" fillId="0" borderId="0" xfId="0" applyFont="1" applyAlignment="1">
      <alignment horizontal="center"/>
    </xf>
    <xf numFmtId="167" fontId="1" fillId="0" borderId="0" xfId="0" applyNumberFormat="1" applyFont="1"/>
    <xf numFmtId="0" fontId="1" fillId="2" borderId="22" xfId="0" applyFont="1" applyFill="1" applyBorder="1" applyAlignment="1">
      <alignment vertical="top" wrapText="1"/>
    </xf>
    <xf numFmtId="167" fontId="1" fillId="2" borderId="2" xfId="0" applyNumberFormat="1" applyFont="1" applyFill="1" applyBorder="1"/>
    <xf numFmtId="0" fontId="1" fillId="0" borderId="0" xfId="0" applyFont="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10" xfId="0" applyFont="1" applyFill="1" applyBorder="1" applyAlignment="1">
      <alignment vertical="center"/>
    </xf>
    <xf numFmtId="0" fontId="1" fillId="2" borderId="10" xfId="0" applyFont="1" applyFill="1" applyBorder="1" applyAlignment="1">
      <alignment horizontal="left" vertical="center"/>
    </xf>
    <xf numFmtId="0" fontId="1" fillId="2" borderId="9" xfId="0" applyFont="1" applyFill="1" applyBorder="1" applyAlignment="1">
      <alignment horizontal="left" vertical="center"/>
    </xf>
    <xf numFmtId="0" fontId="4" fillId="3" borderId="8" xfId="0" applyFont="1" applyFill="1" applyBorder="1" applyAlignment="1">
      <alignment horizontal="center" wrapText="1"/>
    </xf>
    <xf numFmtId="0" fontId="4" fillId="2" borderId="10" xfId="0" applyFont="1" applyFill="1" applyBorder="1"/>
    <xf numFmtId="0" fontId="4" fillId="3" borderId="8" xfId="0" applyFont="1" applyFill="1" applyBorder="1" applyAlignment="1">
      <alignment horizontal="center" vertical="center"/>
    </xf>
    <xf numFmtId="0" fontId="4" fillId="3" borderId="25" xfId="0" applyFont="1" applyFill="1" applyBorder="1" applyAlignment="1">
      <alignment horizontal="center" vertical="center"/>
    </xf>
    <xf numFmtId="167" fontId="1" fillId="2" borderId="10" xfId="0" applyNumberFormat="1" applyFont="1" applyFill="1" applyBorder="1"/>
    <xf numFmtId="0" fontId="4" fillId="3" borderId="26" xfId="0" applyFont="1" applyFill="1" applyBorder="1" applyAlignment="1">
      <alignment horizontal="center" vertical="center"/>
    </xf>
    <xf numFmtId="0" fontId="4" fillId="2" borderId="9" xfId="0" applyFont="1" applyFill="1" applyBorder="1" applyAlignment="1">
      <alignment vertical="center"/>
    </xf>
    <xf numFmtId="0" fontId="1" fillId="3" borderId="8" xfId="0" applyFont="1" applyFill="1" applyBorder="1" applyAlignment="1">
      <alignment vertical="center"/>
    </xf>
    <xf numFmtId="168" fontId="1" fillId="7" borderId="27" xfId="0" applyNumberFormat="1" applyFont="1" applyFill="1" applyBorder="1" applyAlignment="1">
      <alignment vertical="center"/>
    </xf>
    <xf numFmtId="169" fontId="1" fillId="7" borderId="28" xfId="0" applyNumberFormat="1" applyFont="1" applyFill="1" applyBorder="1" applyAlignment="1">
      <alignment vertical="center"/>
    </xf>
    <xf numFmtId="0" fontId="1" fillId="3" borderId="29" xfId="0" applyFont="1" applyFill="1" applyBorder="1" applyAlignment="1">
      <alignment vertical="center"/>
    </xf>
    <xf numFmtId="168" fontId="1" fillId="7" borderId="8" xfId="0" applyNumberFormat="1" applyFont="1" applyFill="1" applyBorder="1" applyAlignment="1">
      <alignment vertical="center"/>
    </xf>
    <xf numFmtId="167" fontId="1" fillId="2" borderId="10" xfId="0" applyNumberFormat="1" applyFont="1" applyFill="1" applyBorder="1" applyAlignment="1">
      <alignment horizontal="left"/>
    </xf>
    <xf numFmtId="0" fontId="1" fillId="3" borderId="8" xfId="0" applyFont="1" applyFill="1" applyBorder="1"/>
    <xf numFmtId="9" fontId="1" fillId="7" borderId="8" xfId="0" applyNumberFormat="1" applyFont="1" applyFill="1" applyBorder="1"/>
    <xf numFmtId="9" fontId="1" fillId="2" borderId="10" xfId="0" applyNumberFormat="1" applyFont="1" applyFill="1" applyBorder="1"/>
    <xf numFmtId="167" fontId="4" fillId="3" borderId="8" xfId="0" applyNumberFormat="1" applyFont="1" applyFill="1" applyBorder="1" applyAlignment="1">
      <alignment horizontal="center"/>
    </xf>
    <xf numFmtId="170" fontId="1" fillId="7" borderId="8" xfId="0" applyNumberFormat="1" applyFont="1" applyFill="1" applyBorder="1" applyAlignment="1">
      <alignment horizontal="left" vertical="top"/>
    </xf>
    <xf numFmtId="171" fontId="1" fillId="3" borderId="8" xfId="0" applyNumberFormat="1" applyFont="1" applyFill="1" applyBorder="1" applyAlignment="1">
      <alignment horizontal="center" vertical="center"/>
    </xf>
    <xf numFmtId="167" fontId="4" fillId="3" borderId="8" xfId="0" applyNumberFormat="1" applyFont="1" applyFill="1" applyBorder="1" applyAlignment="1">
      <alignment horizontal="center" vertical="center"/>
    </xf>
    <xf numFmtId="167" fontId="1" fillId="3" borderId="8" xfId="0" applyNumberFormat="1" applyFont="1" applyFill="1" applyBorder="1" applyAlignment="1">
      <alignment horizontal="center" vertical="center" wrapText="1"/>
    </xf>
    <xf numFmtId="169" fontId="1" fillId="7" borderId="8" xfId="0" applyNumberFormat="1" applyFont="1" applyFill="1" applyBorder="1"/>
    <xf numFmtId="167" fontId="1" fillId="5" borderId="8" xfId="0" applyNumberFormat="1" applyFont="1" applyFill="1" applyBorder="1" applyAlignment="1">
      <alignment horizontal="left"/>
    </xf>
    <xf numFmtId="172" fontId="1" fillId="5" borderId="8" xfId="0" applyNumberFormat="1" applyFont="1" applyFill="1" applyBorder="1"/>
    <xf numFmtId="167" fontId="1" fillId="5" borderId="8" xfId="0" applyNumberFormat="1" applyFont="1" applyFill="1" applyBorder="1" applyAlignment="1">
      <alignment horizontal="left" wrapText="1"/>
    </xf>
    <xf numFmtId="169" fontId="1" fillId="7" borderId="8" xfId="0" applyNumberFormat="1" applyFont="1" applyFill="1" applyBorder="1" applyAlignment="1">
      <alignment vertical="center"/>
    </xf>
    <xf numFmtId="2" fontId="1" fillId="2" borderId="10" xfId="0" applyNumberFormat="1" applyFont="1" applyFill="1" applyBorder="1"/>
    <xf numFmtId="0" fontId="4" fillId="2"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1" fillId="2" borderId="10" xfId="0" applyFont="1" applyFill="1" applyBorder="1" applyAlignment="1">
      <alignment vertical="top"/>
    </xf>
    <xf numFmtId="0" fontId="1" fillId="2" borderId="9" xfId="0" applyFont="1" applyFill="1" applyBorder="1" applyAlignment="1">
      <alignment vertical="top"/>
    </xf>
    <xf numFmtId="0" fontId="1" fillId="3" borderId="14" xfId="0" applyFont="1" applyFill="1" applyBorder="1"/>
    <xf numFmtId="10" fontId="1" fillId="7" borderId="8" xfId="0" applyNumberFormat="1" applyFont="1" applyFill="1" applyBorder="1"/>
    <xf numFmtId="10" fontId="1" fillId="2" borderId="10" xfId="0" applyNumberFormat="1" applyFont="1" applyFill="1" applyBorder="1"/>
    <xf numFmtId="0" fontId="1" fillId="3" borderId="14" xfId="0" applyFont="1" applyFill="1" applyBorder="1" applyAlignment="1">
      <alignment vertical="center" wrapText="1"/>
    </xf>
    <xf numFmtId="10" fontId="1" fillId="7" borderId="8" xfId="0" applyNumberFormat="1" applyFont="1" applyFill="1" applyBorder="1" applyAlignment="1">
      <alignment vertical="center"/>
    </xf>
    <xf numFmtId="0" fontId="1" fillId="3" borderId="14" xfId="0" applyFont="1" applyFill="1" applyBorder="1" applyAlignment="1">
      <alignment wrapText="1"/>
    </xf>
    <xf numFmtId="0" fontId="1" fillId="7" borderId="8" xfId="0" applyFont="1" applyFill="1" applyBorder="1"/>
    <xf numFmtId="0" fontId="1" fillId="5" borderId="14" xfId="0" applyFont="1" applyFill="1" applyBorder="1" applyAlignment="1">
      <alignment vertical="top"/>
    </xf>
    <xf numFmtId="0" fontId="6" fillId="5" borderId="26" xfId="0" applyFont="1" applyFill="1" applyBorder="1" applyAlignment="1">
      <alignment vertical="top" wrapText="1"/>
    </xf>
    <xf numFmtId="0" fontId="1" fillId="2" borderId="21" xfId="0" applyFont="1" applyFill="1" applyBorder="1" applyAlignment="1">
      <alignment wrapText="1"/>
    </xf>
    <xf numFmtId="0" fontId="1" fillId="2" borderId="21" xfId="0" applyFont="1" applyFill="1" applyBorder="1" applyAlignment="1">
      <alignment vertical="top"/>
    </xf>
    <xf numFmtId="0" fontId="1" fillId="2" borderId="22" xfId="0" applyFont="1" applyFill="1" applyBorder="1" applyAlignment="1">
      <alignment vertical="top"/>
    </xf>
    <xf numFmtId="0" fontId="4" fillId="3" borderId="31" xfId="0" applyFont="1" applyFill="1" applyBorder="1"/>
    <xf numFmtId="0" fontId="4" fillId="3" borderId="26" xfId="0" applyFont="1" applyFill="1" applyBorder="1"/>
    <xf numFmtId="0" fontId="14" fillId="3" borderId="8" xfId="0" applyFont="1" applyFill="1" applyBorder="1" applyAlignment="1">
      <alignment horizontal="center" vertical="center"/>
    </xf>
    <xf numFmtId="0" fontId="12" fillId="3" borderId="14" xfId="0" applyFont="1" applyFill="1" applyBorder="1" applyAlignment="1">
      <alignment horizontal="center" vertical="center"/>
    </xf>
    <xf numFmtId="0" fontId="1" fillId="5" borderId="8" xfId="0" applyFont="1" applyFill="1" applyBorder="1" applyAlignment="1">
      <alignment horizontal="center" vertical="top" wrapText="1"/>
    </xf>
    <xf numFmtId="0" fontId="1" fillId="6" borderId="26" xfId="0" applyFont="1" applyFill="1" applyBorder="1" applyAlignment="1">
      <alignment horizontal="center"/>
    </xf>
    <xf numFmtId="38" fontId="15" fillId="6" borderId="14" xfId="0" applyNumberFormat="1" applyFont="1" applyFill="1" applyBorder="1" applyAlignment="1">
      <alignment horizontal="center"/>
    </xf>
    <xf numFmtId="172" fontId="14" fillId="5" borderId="8" xfId="0" applyNumberFormat="1" applyFont="1" applyFill="1" applyBorder="1" applyAlignment="1">
      <alignment horizontal="center"/>
    </xf>
    <xf numFmtId="38" fontId="15" fillId="6" borderId="26" xfId="0" applyNumberFormat="1" applyFont="1" applyFill="1" applyBorder="1" applyAlignment="1">
      <alignment horizontal="center"/>
    </xf>
    <xf numFmtId="0" fontId="1" fillId="6" borderId="8" xfId="0" applyFont="1" applyFill="1" applyBorder="1" applyAlignment="1">
      <alignment horizontal="center"/>
    </xf>
    <xf numFmtId="0" fontId="14" fillId="3" borderId="8" xfId="0" applyFont="1" applyFill="1" applyBorder="1" applyAlignment="1">
      <alignment horizontal="center"/>
    </xf>
    <xf numFmtId="0" fontId="12" fillId="3" borderId="14" xfId="0" applyFont="1" applyFill="1" applyBorder="1" applyAlignment="1">
      <alignment horizontal="center"/>
    </xf>
    <xf numFmtId="172" fontId="12" fillId="5" borderId="8" xfId="0" applyNumberFormat="1" applyFont="1" applyFill="1" applyBorder="1" applyAlignment="1">
      <alignment horizontal="center"/>
    </xf>
    <xf numFmtId="168" fontId="1" fillId="3" borderId="8" xfId="0" applyNumberFormat="1" applyFont="1" applyFill="1" applyBorder="1" applyAlignment="1">
      <alignment horizontal="center"/>
    </xf>
    <xf numFmtId="172" fontId="14" fillId="3" borderId="8" xfId="0" applyNumberFormat="1" applyFont="1" applyFill="1" applyBorder="1" applyAlignment="1">
      <alignment horizontal="center"/>
    </xf>
    <xf numFmtId="168" fontId="1" fillId="3" borderId="14" xfId="0" applyNumberFormat="1" applyFont="1" applyFill="1" applyBorder="1" applyAlignment="1">
      <alignment horizontal="center"/>
    </xf>
    <xf numFmtId="0" fontId="6" fillId="5" borderId="14" xfId="0" applyFont="1" applyFill="1" applyBorder="1" applyAlignment="1">
      <alignment vertical="top" wrapText="1"/>
    </xf>
    <xf numFmtId="0" fontId="6" fillId="5" borderId="31" xfId="0" applyFont="1" applyFill="1" applyBorder="1" applyAlignment="1">
      <alignment vertical="top" wrapText="1"/>
    </xf>
    <xf numFmtId="0" fontId="16" fillId="0" borderId="0" xfId="0" applyFont="1" applyAlignment="1">
      <alignment horizontal="center"/>
    </xf>
    <xf numFmtId="0" fontId="4" fillId="3" borderId="25" xfId="0" applyFont="1" applyFill="1" applyBorder="1" applyAlignment="1">
      <alignment horizontal="center"/>
    </xf>
    <xf numFmtId="0" fontId="16" fillId="0" borderId="0" xfId="0" applyFont="1"/>
    <xf numFmtId="0" fontId="1" fillId="5" borderId="25" xfId="0" applyFont="1" applyFill="1" applyBorder="1"/>
    <xf numFmtId="168" fontId="1" fillId="5" borderId="25" xfId="0" applyNumberFormat="1" applyFont="1" applyFill="1" applyBorder="1"/>
    <xf numFmtId="168" fontId="16" fillId="0" borderId="0" xfId="0" applyNumberFormat="1" applyFont="1"/>
    <xf numFmtId="0" fontId="1" fillId="5" borderId="29" xfId="0" applyFont="1" applyFill="1" applyBorder="1"/>
    <xf numFmtId="168" fontId="1" fillId="5" borderId="29" xfId="0" applyNumberFormat="1" applyFont="1" applyFill="1" applyBorder="1"/>
    <xf numFmtId="0" fontId="1" fillId="5" borderId="39" xfId="0" applyFont="1" applyFill="1" applyBorder="1"/>
    <xf numFmtId="0" fontId="1" fillId="7" borderId="40" xfId="0" applyFont="1" applyFill="1" applyBorder="1"/>
    <xf numFmtId="172" fontId="1" fillId="5" borderId="25" xfId="0" applyNumberFormat="1" applyFont="1" applyFill="1" applyBorder="1"/>
    <xf numFmtId="168" fontId="1" fillId="7" borderId="8" xfId="0" applyNumberFormat="1" applyFont="1" applyFill="1" applyBorder="1"/>
    <xf numFmtId="0" fontId="1" fillId="7" borderId="39" xfId="0" applyFont="1" applyFill="1" applyBorder="1"/>
    <xf numFmtId="172" fontId="1" fillId="5" borderId="29" xfId="0" applyNumberFormat="1" applyFont="1" applyFill="1" applyBorder="1"/>
    <xf numFmtId="172" fontId="12" fillId="3" borderId="8" xfId="0" applyNumberFormat="1" applyFont="1" applyFill="1" applyBorder="1" applyAlignment="1">
      <alignment horizontal="center"/>
    </xf>
    <xf numFmtId="0" fontId="4" fillId="3" borderId="8" xfId="0" applyFont="1" applyFill="1" applyBorder="1"/>
    <xf numFmtId="173" fontId="4" fillId="3" borderId="8" xfId="0" applyNumberFormat="1" applyFont="1" applyFill="1" applyBorder="1"/>
    <xf numFmtId="167" fontId="1" fillId="0" borderId="0" xfId="0" applyNumberFormat="1" applyFont="1" applyAlignment="1">
      <alignment horizontal="left"/>
    </xf>
    <xf numFmtId="167" fontId="1" fillId="2" borderId="2" xfId="0" applyNumberFormat="1" applyFont="1" applyFill="1" applyBorder="1" applyAlignment="1">
      <alignment horizontal="left"/>
    </xf>
    <xf numFmtId="20" fontId="1" fillId="0" borderId="0" xfId="0" applyNumberFormat="1" applyFont="1"/>
    <xf numFmtId="20" fontId="1" fillId="2" borderId="4" xfId="0" applyNumberFormat="1" applyFont="1" applyFill="1" applyBorder="1"/>
    <xf numFmtId="167" fontId="4" fillId="3" borderId="8" xfId="0" applyNumberFormat="1" applyFont="1" applyFill="1" applyBorder="1" applyAlignment="1">
      <alignment horizontal="center" vertical="center" wrapText="1"/>
    </xf>
    <xf numFmtId="167" fontId="4" fillId="2" borderId="10" xfId="0" applyNumberFormat="1" applyFont="1" applyFill="1" applyBorder="1" applyAlignment="1">
      <alignment vertical="center"/>
    </xf>
    <xf numFmtId="20" fontId="1" fillId="2" borderId="10" xfId="0" applyNumberFormat="1" applyFont="1" applyFill="1" applyBorder="1"/>
    <xf numFmtId="20" fontId="4" fillId="2" borderId="10" xfId="0" applyNumberFormat="1" applyFont="1" applyFill="1" applyBorder="1" applyAlignment="1">
      <alignment horizontal="center" vertical="center"/>
    </xf>
    <xf numFmtId="20" fontId="1" fillId="2" borderId="9" xfId="0" applyNumberFormat="1" applyFont="1" applyFill="1" applyBorder="1"/>
    <xf numFmtId="167" fontId="4" fillId="2" borderId="10" xfId="0" applyNumberFormat="1" applyFont="1" applyFill="1" applyBorder="1" applyAlignment="1">
      <alignment horizontal="center" vertical="center" wrapText="1"/>
    </xf>
    <xf numFmtId="0" fontId="6" fillId="5" borderId="14" xfId="0" applyFont="1" applyFill="1" applyBorder="1" applyAlignment="1">
      <alignment vertical="top"/>
    </xf>
    <xf numFmtId="167" fontId="4" fillId="2" borderId="10" xfId="0" applyNumberFormat="1" applyFont="1" applyFill="1" applyBorder="1" applyAlignment="1">
      <alignment horizontal="left" vertical="center"/>
    </xf>
    <xf numFmtId="0" fontId="4" fillId="3" borderId="26" xfId="0" applyFont="1" applyFill="1" applyBorder="1" applyAlignment="1">
      <alignment horizontal="center"/>
    </xf>
    <xf numFmtId="167" fontId="4" fillId="3" borderId="14" xfId="0" applyNumberFormat="1" applyFont="1" applyFill="1" applyBorder="1" applyAlignment="1">
      <alignment horizontal="center"/>
    </xf>
    <xf numFmtId="171" fontId="4" fillId="3" borderId="8" xfId="0" applyNumberFormat="1" applyFont="1" applyFill="1" applyBorder="1" applyAlignment="1">
      <alignment horizontal="center" vertical="center"/>
    </xf>
    <xf numFmtId="172" fontId="1" fillId="6" borderId="8" xfId="0" applyNumberFormat="1" applyFont="1" applyFill="1" applyBorder="1"/>
    <xf numFmtId="0" fontId="1" fillId="7" borderId="8" xfId="0" applyFont="1" applyFill="1" applyBorder="1" applyAlignment="1">
      <alignment horizontal="center"/>
    </xf>
    <xf numFmtId="172" fontId="1" fillId="8" borderId="26" xfId="0" applyNumberFormat="1" applyFont="1" applyFill="1" applyBorder="1"/>
    <xf numFmtId="172" fontId="1" fillId="8" borderId="8" xfId="0" applyNumberFormat="1" applyFont="1" applyFill="1" applyBorder="1"/>
    <xf numFmtId="167" fontId="1" fillId="6" borderId="8" xfId="0" applyNumberFormat="1" applyFont="1" applyFill="1" applyBorder="1" applyAlignment="1">
      <alignment horizontal="left" vertical="center"/>
    </xf>
    <xf numFmtId="167" fontId="1" fillId="2" borderId="41" xfId="0" applyNumberFormat="1" applyFont="1" applyFill="1" applyBorder="1" applyAlignment="1">
      <alignment horizontal="left"/>
    </xf>
    <xf numFmtId="172" fontId="1" fillId="2" borderId="10" xfId="0" applyNumberFormat="1" applyFont="1" applyFill="1" applyBorder="1"/>
    <xf numFmtId="172" fontId="1" fillId="3" borderId="8" xfId="0" applyNumberFormat="1" applyFont="1" applyFill="1" applyBorder="1"/>
    <xf numFmtId="172" fontId="4" fillId="3" borderId="8" xfId="0" applyNumberFormat="1" applyFont="1" applyFill="1" applyBorder="1"/>
    <xf numFmtId="167" fontId="1" fillId="2" borderId="21" xfId="0" applyNumberFormat="1" applyFont="1" applyFill="1" applyBorder="1" applyAlignment="1">
      <alignment horizontal="left"/>
    </xf>
    <xf numFmtId="0" fontId="4" fillId="2" borderId="10" xfId="0" applyFont="1" applyFill="1" applyBorder="1" applyAlignment="1">
      <alignment vertical="center"/>
    </xf>
    <xf numFmtId="0" fontId="1" fillId="5" borderId="31" xfId="0" applyFont="1" applyFill="1" applyBorder="1"/>
    <xf numFmtId="0" fontId="1" fillId="5" borderId="26" xfId="0" applyFont="1" applyFill="1" applyBorder="1"/>
    <xf numFmtId="0" fontId="1" fillId="2" borderId="10" xfId="0" applyFont="1" applyFill="1" applyBorder="1" applyAlignment="1">
      <alignment horizontal="left"/>
    </xf>
    <xf numFmtId="174" fontId="1" fillId="2" borderId="10" xfId="0" applyNumberFormat="1" applyFont="1" applyFill="1" applyBorder="1"/>
    <xf numFmtId="1" fontId="1" fillId="6" borderId="8" xfId="0" applyNumberFormat="1" applyFont="1" applyFill="1" applyBorder="1"/>
    <xf numFmtId="0" fontId="17" fillId="9" borderId="14" xfId="0" applyFont="1" applyFill="1" applyBorder="1" applyAlignment="1">
      <alignment horizontal="left" vertical="center"/>
    </xf>
    <xf numFmtId="0" fontId="6" fillId="9" borderId="31" xfId="0" applyFont="1" applyFill="1" applyBorder="1" applyAlignment="1">
      <alignment vertical="center" shrinkToFit="1"/>
    </xf>
    <xf numFmtId="0" fontId="6" fillId="9" borderId="26" xfId="0" applyFont="1" applyFill="1" applyBorder="1" applyAlignment="1">
      <alignment vertical="center" shrinkToFit="1"/>
    </xf>
    <xf numFmtId="0" fontId="4" fillId="3" borderId="8" xfId="0" applyFont="1" applyFill="1" applyBorder="1" applyAlignment="1">
      <alignment horizontal="left"/>
    </xf>
    <xf numFmtId="172" fontId="4" fillId="5" borderId="8" xfId="0" applyNumberFormat="1" applyFont="1" applyFill="1" applyBorder="1"/>
    <xf numFmtId="0" fontId="4" fillId="3" borderId="14" xfId="0" applyFont="1" applyFill="1" applyBorder="1"/>
    <xf numFmtId="0" fontId="1" fillId="3" borderId="14" xfId="0" applyFont="1" applyFill="1" applyBorder="1" applyAlignment="1">
      <alignment horizontal="center"/>
    </xf>
    <xf numFmtId="0" fontId="4" fillId="3" borderId="42" xfId="0" applyFont="1" applyFill="1" applyBorder="1" applyAlignment="1">
      <alignment horizontal="left"/>
    </xf>
    <xf numFmtId="0" fontId="4" fillId="3" borderId="28" xfId="0" applyFont="1" applyFill="1" applyBorder="1" applyAlignment="1">
      <alignment horizontal="left"/>
    </xf>
    <xf numFmtId="0" fontId="1" fillId="5" borderId="8" xfId="0" applyFont="1" applyFill="1" applyBorder="1" applyAlignment="1">
      <alignment horizontal="left"/>
    </xf>
    <xf numFmtId="172" fontId="1" fillId="5" borderId="27" xfId="0" applyNumberFormat="1" applyFont="1" applyFill="1" applyBorder="1"/>
    <xf numFmtId="172" fontId="1" fillId="7" borderId="8" xfId="0" applyNumberFormat="1" applyFont="1" applyFill="1" applyBorder="1"/>
    <xf numFmtId="0" fontId="4" fillId="5" borderId="8" xfId="0" applyFont="1" applyFill="1" applyBorder="1" applyAlignment="1">
      <alignment horizontal="left"/>
    </xf>
    <xf numFmtId="172" fontId="1" fillId="7" borderId="27" xfId="0" applyNumberFormat="1" applyFont="1" applyFill="1" applyBorder="1"/>
    <xf numFmtId="0" fontId="1" fillId="5" borderId="8" xfId="0" applyFont="1" applyFill="1" applyBorder="1" applyAlignment="1">
      <alignment horizontal="left" wrapText="1"/>
    </xf>
    <xf numFmtId="167" fontId="1" fillId="2" borderId="21" xfId="0" applyNumberFormat="1" applyFont="1" applyFill="1" applyBorder="1"/>
    <xf numFmtId="0" fontId="18" fillId="0" borderId="0" xfId="0" applyFont="1"/>
    <xf numFmtId="175" fontId="1" fillId="0" borderId="0" xfId="0" applyNumberFormat="1" applyFont="1"/>
    <xf numFmtId="0" fontId="1" fillId="0" borderId="0" xfId="0" applyFont="1"/>
    <xf numFmtId="175" fontId="19" fillId="0" borderId="0" xfId="0" applyNumberFormat="1" applyFont="1"/>
    <xf numFmtId="10" fontId="19" fillId="0" borderId="0" xfId="0" applyNumberFormat="1" applyFont="1"/>
    <xf numFmtId="176" fontId="1" fillId="0" borderId="0" xfId="0" applyNumberFormat="1" applyFont="1"/>
    <xf numFmtId="0" fontId="15" fillId="0" borderId="0" xfId="0" applyFont="1"/>
    <xf numFmtId="0" fontId="4" fillId="5" borderId="8" xfId="0" applyFont="1" applyFill="1" applyBorder="1"/>
    <xf numFmtId="1" fontId="4" fillId="7" borderId="8" xfId="0" applyNumberFormat="1" applyFont="1" applyFill="1" applyBorder="1" applyAlignment="1">
      <alignment vertical="center"/>
    </xf>
    <xf numFmtId="0" fontId="4" fillId="5" borderId="8" xfId="0" applyFont="1" applyFill="1" applyBorder="1" applyAlignment="1">
      <alignment wrapText="1"/>
    </xf>
    <xf numFmtId="6" fontId="1" fillId="0" borderId="0" xfId="0" applyNumberFormat="1" applyFont="1"/>
    <xf numFmtId="177" fontId="4" fillId="5" borderId="8" xfId="0" applyNumberFormat="1" applyFont="1" applyFill="1" applyBorder="1"/>
    <xf numFmtId="6" fontId="1" fillId="2" borderId="4" xfId="0" applyNumberFormat="1" applyFont="1" applyFill="1" applyBorder="1"/>
    <xf numFmtId="6" fontId="4" fillId="3" borderId="8" xfId="0" applyNumberFormat="1" applyFont="1" applyFill="1" applyBorder="1" applyAlignment="1">
      <alignment horizontal="left"/>
    </xf>
    <xf numFmtId="6" fontId="4" fillId="3" borderId="8" xfId="0" applyNumberFormat="1" applyFont="1" applyFill="1" applyBorder="1"/>
    <xf numFmtId="177" fontId="4" fillId="7" borderId="8" xfId="0" applyNumberFormat="1" applyFont="1" applyFill="1" applyBorder="1" applyAlignment="1">
      <alignment vertical="center"/>
    </xf>
    <xf numFmtId="6" fontId="1" fillId="2" borderId="9" xfId="0" applyNumberFormat="1" applyFont="1" applyFill="1" applyBorder="1"/>
    <xf numFmtId="172" fontId="1" fillId="0" borderId="0" xfId="0" applyNumberFormat="1" applyFont="1"/>
    <xf numFmtId="8" fontId="1" fillId="0" borderId="0" xfId="0" applyNumberFormat="1" applyFont="1"/>
    <xf numFmtId="0" fontId="1" fillId="0" borderId="43" xfId="0" applyFont="1" applyBorder="1"/>
    <xf numFmtId="9" fontId="1" fillId="0" borderId="0" xfId="0" applyNumberFormat="1" applyFont="1"/>
    <xf numFmtId="0" fontId="6" fillId="5" borderId="14" xfId="0" applyFont="1" applyFill="1" applyBorder="1" applyAlignment="1">
      <alignment vertical="center"/>
    </xf>
    <xf numFmtId="0" fontId="6" fillId="5" borderId="31" xfId="0" applyFont="1" applyFill="1" applyBorder="1" applyAlignment="1">
      <alignment vertical="center"/>
    </xf>
    <xf numFmtId="0" fontId="6" fillId="5" borderId="26" xfId="0" applyFont="1" applyFill="1" applyBorder="1" applyAlignment="1">
      <alignment vertical="center"/>
    </xf>
    <xf numFmtId="0" fontId="1" fillId="3" borderId="8" xfId="0" applyFont="1" applyFill="1" applyBorder="1" applyAlignment="1">
      <alignment horizontal="left"/>
    </xf>
    <xf numFmtId="173" fontId="1" fillId="5" borderId="8" xfId="0" applyNumberFormat="1" applyFont="1" applyFill="1" applyBorder="1"/>
    <xf numFmtId="169" fontId="1" fillId="0" borderId="5" xfId="0" applyNumberFormat="1" applyFont="1" applyBorder="1"/>
    <xf numFmtId="169" fontId="1" fillId="0" borderId="8" xfId="0" applyNumberFormat="1" applyFont="1" applyBorder="1"/>
    <xf numFmtId="10" fontId="1" fillId="0" borderId="0" xfId="0" applyNumberFormat="1" applyFont="1"/>
    <xf numFmtId="10" fontId="1" fillId="0" borderId="0" xfId="0" applyNumberFormat="1" applyFont="1" applyAlignment="1">
      <alignment vertical="center"/>
    </xf>
    <xf numFmtId="0" fontId="16" fillId="10" borderId="10" xfId="0" applyFont="1" applyFill="1" applyBorder="1"/>
    <xf numFmtId="0" fontId="20" fillId="0" borderId="0" xfId="0" applyFont="1"/>
    <xf numFmtId="0" fontId="1" fillId="3" borderId="14" xfId="0" applyFont="1" applyFill="1" applyBorder="1" applyAlignment="1">
      <alignment horizontal="left"/>
    </xf>
    <xf numFmtId="0" fontId="4" fillId="3" borderId="14" xfId="0" applyFont="1" applyFill="1" applyBorder="1" applyAlignment="1">
      <alignment horizontal="left" vertical="top"/>
    </xf>
    <xf numFmtId="0" fontId="1" fillId="3" borderId="14" xfId="0" applyFont="1" applyFill="1" applyBorder="1" applyAlignment="1">
      <alignment horizontal="left" vertical="top"/>
    </xf>
    <xf numFmtId="0" fontId="4" fillId="3" borderId="14" xfId="0" applyFont="1" applyFill="1" applyBorder="1" applyAlignment="1">
      <alignment horizontal="left"/>
    </xf>
    <xf numFmtId="0" fontId="4" fillId="3" borderId="8" xfId="0" applyFont="1" applyFill="1" applyBorder="1" applyAlignment="1">
      <alignment horizontal="center" vertical="top"/>
    </xf>
    <xf numFmtId="0" fontId="1" fillId="0" borderId="0" xfId="0" applyFont="1" applyAlignment="1">
      <alignment wrapText="1"/>
    </xf>
    <xf numFmtId="0" fontId="1" fillId="2" borderId="4" xfId="0" applyFont="1" applyFill="1" applyBorder="1" applyAlignment="1">
      <alignment wrapText="1"/>
    </xf>
    <xf numFmtId="0" fontId="4" fillId="3" borderId="8" xfId="0" applyFont="1" applyFill="1" applyBorder="1" applyAlignment="1">
      <alignment horizontal="center" vertical="top" wrapText="1"/>
    </xf>
    <xf numFmtId="0" fontId="1" fillId="2" borderId="10" xfId="0" applyFont="1" applyFill="1" applyBorder="1" applyAlignment="1">
      <alignment horizontal="right"/>
    </xf>
    <xf numFmtId="0" fontId="1" fillId="2" borderId="9" xfId="0" applyFont="1" applyFill="1" applyBorder="1" applyAlignment="1">
      <alignment wrapText="1"/>
    </xf>
    <xf numFmtId="0" fontId="4" fillId="3" borderId="14" xfId="0" applyFont="1" applyFill="1" applyBorder="1" applyAlignment="1">
      <alignment wrapText="1"/>
    </xf>
    <xf numFmtId="0" fontId="4" fillId="3" borderId="31" xfId="0" applyFont="1" applyFill="1" applyBorder="1" applyAlignment="1">
      <alignment wrapText="1"/>
    </xf>
    <xf numFmtId="0" fontId="4" fillId="3" borderId="26" xfId="0" applyFont="1" applyFill="1" applyBorder="1" applyAlignment="1">
      <alignment wrapText="1"/>
    </xf>
    <xf numFmtId="0" fontId="4" fillId="3" borderId="14" xfId="0" applyFont="1" applyFill="1" applyBorder="1" applyAlignment="1">
      <alignment vertical="top" wrapText="1"/>
    </xf>
    <xf numFmtId="0" fontId="4" fillId="3" borderId="31" xfId="0" applyFont="1" applyFill="1" applyBorder="1" applyAlignment="1">
      <alignment vertical="top" wrapText="1"/>
    </xf>
    <xf numFmtId="0" fontId="4" fillId="3" borderId="26" xfId="0" applyFont="1" applyFill="1" applyBorder="1" applyAlignment="1">
      <alignment vertical="top" wrapText="1"/>
    </xf>
    <xf numFmtId="0" fontId="1" fillId="3" borderId="8" xfId="0" applyFont="1" applyFill="1" applyBorder="1" applyAlignment="1">
      <alignment vertical="top" wrapText="1"/>
    </xf>
    <xf numFmtId="172" fontId="1" fillId="5" borderId="27" xfId="0" applyNumberFormat="1" applyFont="1" applyFill="1" applyBorder="1" applyAlignment="1">
      <alignment horizontal="right" vertical="top" wrapText="1"/>
    </xf>
    <xf numFmtId="0" fontId="1" fillId="3" borderId="8" xfId="0" applyFont="1" applyFill="1" applyBorder="1" applyAlignment="1">
      <alignment horizontal="left" vertical="top" wrapText="1"/>
    </xf>
    <xf numFmtId="172" fontId="1" fillId="5" borderId="8" xfId="0" applyNumberFormat="1" applyFont="1" applyFill="1" applyBorder="1" applyAlignment="1">
      <alignment horizontal="right" vertical="top" wrapText="1"/>
    </xf>
    <xf numFmtId="0" fontId="17" fillId="2" borderId="10" xfId="0" applyFont="1" applyFill="1" applyBorder="1" applyAlignment="1">
      <alignment vertical="top" wrapText="1"/>
    </xf>
    <xf numFmtId="0" fontId="1" fillId="3" borderId="44" xfId="0" applyFont="1" applyFill="1" applyBorder="1" applyAlignment="1">
      <alignment horizontal="left" vertical="top" wrapText="1"/>
    </xf>
    <xf numFmtId="0" fontId="4" fillId="3" borderId="14" xfId="0" applyFont="1" applyFill="1" applyBorder="1" applyAlignment="1">
      <alignment horizontal="left" vertical="top" wrapText="1"/>
    </xf>
    <xf numFmtId="172" fontId="4" fillId="3" borderId="8" xfId="0" applyNumberFormat="1" applyFont="1" applyFill="1" applyBorder="1" applyAlignment="1">
      <alignment vertical="top" wrapText="1"/>
    </xf>
    <xf numFmtId="0" fontId="1" fillId="3" borderId="14" xfId="0" applyFont="1" applyFill="1" applyBorder="1" applyAlignment="1">
      <alignment horizontal="left" vertical="top" wrapText="1"/>
    </xf>
    <xf numFmtId="0" fontId="4" fillId="2" borderId="10" xfId="0" applyFont="1" applyFill="1" applyBorder="1" applyAlignment="1">
      <alignment vertical="top" wrapText="1"/>
    </xf>
    <xf numFmtId="172" fontId="4" fillId="2" borderId="10" xfId="0" applyNumberFormat="1" applyFont="1" applyFill="1" applyBorder="1" applyAlignment="1">
      <alignment horizontal="center"/>
    </xf>
    <xf numFmtId="9" fontId="4" fillId="2" borderId="10" xfId="0" applyNumberFormat="1" applyFont="1" applyFill="1" applyBorder="1"/>
    <xf numFmtId="0" fontId="1" fillId="3" borderId="27" xfId="0" applyFont="1" applyFill="1" applyBorder="1" applyAlignment="1">
      <alignment vertical="top" wrapText="1"/>
    </xf>
    <xf numFmtId="0" fontId="4" fillId="2" borderId="21" xfId="0" applyFont="1" applyFill="1" applyBorder="1" applyAlignment="1">
      <alignment vertical="top" wrapText="1"/>
    </xf>
    <xf numFmtId="172" fontId="4" fillId="2" borderId="21" xfId="0" applyNumberFormat="1" applyFont="1" applyFill="1" applyBorder="1" applyAlignment="1">
      <alignment horizontal="center"/>
    </xf>
    <xf numFmtId="9" fontId="4" fillId="2" borderId="21" xfId="0" applyNumberFormat="1" applyFont="1" applyFill="1" applyBorder="1"/>
    <xf numFmtId="0" fontId="4" fillId="0" borderId="0" xfId="0" applyFont="1" applyAlignment="1">
      <alignment vertical="top" wrapText="1"/>
    </xf>
    <xf numFmtId="172" fontId="4" fillId="0" borderId="0" xfId="0" applyNumberFormat="1" applyFont="1" applyAlignment="1">
      <alignment horizontal="center"/>
    </xf>
    <xf numFmtId="167" fontId="4" fillId="0" borderId="0" xfId="0" applyNumberFormat="1" applyFont="1"/>
    <xf numFmtId="9" fontId="4" fillId="0" borderId="0" xfId="0" applyNumberFormat="1" applyFont="1"/>
    <xf numFmtId="0" fontId="17" fillId="0" borderId="0" xfId="0" applyFont="1" applyAlignment="1">
      <alignment vertical="top" wrapText="1"/>
    </xf>
    <xf numFmtId="0" fontId="1" fillId="3" borderId="25" xfId="0" applyFont="1" applyFill="1" applyBorder="1" applyAlignment="1">
      <alignment vertical="top" wrapText="1"/>
    </xf>
    <xf numFmtId="0" fontId="4" fillId="3" borderId="8" xfId="0" applyFont="1" applyFill="1" applyBorder="1" applyAlignment="1">
      <alignment wrapText="1"/>
    </xf>
    <xf numFmtId="0" fontId="4" fillId="3" borderId="8" xfId="0" applyFont="1" applyFill="1" applyBorder="1" applyAlignment="1">
      <alignment horizontal="right" wrapText="1"/>
    </xf>
    <xf numFmtId="0" fontId="4" fillId="2" borderId="21" xfId="0" applyFont="1" applyFill="1" applyBorder="1" applyAlignment="1">
      <alignment wrapText="1"/>
    </xf>
    <xf numFmtId="172" fontId="1" fillId="2" borderId="21" xfId="0" applyNumberFormat="1" applyFont="1" applyFill="1" applyBorder="1"/>
    <xf numFmtId="0" fontId="0" fillId="0" borderId="0" xfId="0" applyFont="1" applyAlignment="1"/>
    <xf numFmtId="0" fontId="1" fillId="2" borderId="34" xfId="0" applyFont="1" applyFill="1" applyBorder="1"/>
    <xf numFmtId="0" fontId="16" fillId="0" borderId="10" xfId="0" applyFont="1" applyFill="1" applyBorder="1"/>
    <xf numFmtId="1" fontId="1" fillId="6" borderId="8" xfId="0" applyNumberFormat="1" applyFont="1" applyFill="1" applyBorder="1" applyAlignment="1">
      <alignment horizontal="center"/>
    </xf>
    <xf numFmtId="0" fontId="26" fillId="3" borderId="8" xfId="0" applyFont="1" applyFill="1" applyBorder="1" applyAlignment="1">
      <alignment horizontal="center" wrapText="1"/>
    </xf>
    <xf numFmtId="172" fontId="27" fillId="0" borderId="0" xfId="0" applyNumberFormat="1" applyFont="1" applyAlignment="1"/>
    <xf numFmtId="0" fontId="27" fillId="0" borderId="0" xfId="0" quotePrefix="1" applyFont="1"/>
    <xf numFmtId="0" fontId="26" fillId="0" borderId="45" xfId="0" applyFont="1" applyBorder="1"/>
    <xf numFmtId="168" fontId="26" fillId="0" borderId="0" xfId="0" applyNumberFormat="1" applyFont="1"/>
    <xf numFmtId="0" fontId="1" fillId="5" borderId="5" xfId="0" applyFont="1" applyFill="1" applyBorder="1" applyAlignment="1">
      <alignment horizontal="left" vertical="center" wrapText="1"/>
    </xf>
    <xf numFmtId="0" fontId="3" fillId="0" borderId="7" xfId="0" applyFont="1" applyBorder="1"/>
    <xf numFmtId="0" fontId="4" fillId="3" borderId="5" xfId="0" applyFont="1" applyFill="1" applyBorder="1" applyAlignment="1">
      <alignment horizontal="center" vertical="center" wrapText="1"/>
    </xf>
    <xf numFmtId="0" fontId="12" fillId="5" borderId="5" xfId="0" applyFont="1" applyFill="1" applyBorder="1" applyAlignment="1">
      <alignment horizontal="left" vertical="center" wrapText="1"/>
    </xf>
    <xf numFmtId="0" fontId="4" fillId="3" borderId="23" xfId="0" applyFont="1" applyFill="1" applyBorder="1" applyAlignment="1">
      <alignment horizontal="center" vertical="center"/>
    </xf>
    <xf numFmtId="0" fontId="3" fillId="0" borderId="24" xfId="0" applyFont="1" applyBorder="1"/>
    <xf numFmtId="0" fontId="2" fillId="3" borderId="5" xfId="0" applyFont="1" applyFill="1" applyBorder="1" applyAlignment="1">
      <alignment horizontal="center"/>
    </xf>
    <xf numFmtId="0" fontId="3" fillId="0" borderId="6" xfId="0" applyFont="1" applyBorder="1"/>
    <xf numFmtId="0" fontId="1" fillId="5" borderId="11" xfId="0" applyFont="1" applyFill="1" applyBorder="1" applyAlignment="1">
      <alignment horizontal="left" vertical="top" wrapText="1"/>
    </xf>
    <xf numFmtId="0" fontId="3" fillId="0" borderId="12" xfId="0" applyFont="1" applyBorder="1"/>
    <xf numFmtId="0" fontId="3" fillId="0" borderId="13" xfId="0" applyFont="1" applyBorder="1"/>
    <xf numFmtId="0" fontId="3" fillId="0" borderId="15" xfId="0" applyFont="1" applyBorder="1"/>
    <xf numFmtId="0" fontId="3" fillId="0" borderId="16" xfId="0" applyFont="1" applyBorder="1"/>
    <xf numFmtId="0" fontId="3" fillId="0" borderId="17" xfId="0" applyFont="1" applyBorder="1"/>
    <xf numFmtId="0" fontId="4" fillId="3" borderId="5" xfId="0" applyFont="1" applyFill="1" applyBorder="1" applyAlignment="1">
      <alignment horizontal="center"/>
    </xf>
    <xf numFmtId="0" fontId="4" fillId="5" borderId="11" xfId="0" applyFont="1" applyFill="1" applyBorder="1" applyAlignment="1">
      <alignment horizontal="left" vertical="top" wrapText="1"/>
    </xf>
    <xf numFmtId="0" fontId="3" fillId="0" borderId="18" xfId="0" applyFont="1" applyBorder="1"/>
    <xf numFmtId="0" fontId="0" fillId="0" borderId="0" xfId="0" applyFont="1" applyAlignment="1"/>
    <xf numFmtId="0" fontId="3" fillId="0" borderId="19" xfId="0" applyFont="1" applyBorder="1"/>
    <xf numFmtId="0" fontId="4"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6" fillId="5" borderId="5" xfId="0" applyFont="1" applyFill="1" applyBorder="1" applyAlignment="1">
      <alignment horizontal="left" vertical="center" wrapText="1"/>
    </xf>
    <xf numFmtId="20" fontId="6" fillId="5" borderId="5" xfId="0" applyNumberFormat="1" applyFont="1" applyFill="1" applyBorder="1" applyAlignment="1">
      <alignment horizontal="left" vertical="top" wrapText="1"/>
    </xf>
    <xf numFmtId="0" fontId="6" fillId="5" borderId="5" xfId="0" applyFont="1" applyFill="1" applyBorder="1" applyAlignment="1">
      <alignment horizontal="left" vertical="top" wrapText="1"/>
    </xf>
    <xf numFmtId="0" fontId="4" fillId="3" borderId="5" xfId="0" applyFont="1" applyFill="1" applyBorder="1" applyAlignment="1">
      <alignment horizontal="left" vertical="center"/>
    </xf>
    <xf numFmtId="0" fontId="1" fillId="3" borderId="5" xfId="0" applyFont="1" applyFill="1" applyBorder="1" applyAlignment="1">
      <alignment horizontal="center"/>
    </xf>
    <xf numFmtId="0" fontId="3" fillId="0" borderId="30" xfId="0" applyFont="1" applyBorder="1"/>
    <xf numFmtId="0" fontId="14" fillId="3" borderId="33" xfId="0" applyFont="1" applyFill="1" applyBorder="1" applyAlignment="1">
      <alignment horizontal="center"/>
    </xf>
    <xf numFmtId="0" fontId="3" fillId="0" borderId="34" xfId="0" applyFont="1" applyBorder="1"/>
    <xf numFmtId="0" fontId="3" fillId="0" borderId="35" xfId="0" applyFont="1" applyBorder="1"/>
    <xf numFmtId="0" fontId="3" fillId="0" borderId="32" xfId="0" applyFont="1" applyBorder="1"/>
    <xf numFmtId="0" fontId="4" fillId="3" borderId="23" xfId="0" applyFont="1" applyFill="1" applyBorder="1" applyAlignment="1">
      <alignment horizontal="center" vertical="center" wrapText="1"/>
    </xf>
    <xf numFmtId="0" fontId="14" fillId="3" borderId="5" xfId="0" applyFont="1" applyFill="1" applyBorder="1" applyAlignment="1">
      <alignment horizontal="center"/>
    </xf>
    <xf numFmtId="0" fontId="14" fillId="3" borderId="36" xfId="0" applyFont="1" applyFill="1" applyBorder="1" applyAlignment="1">
      <alignment horizontal="center"/>
    </xf>
    <xf numFmtId="0" fontId="3" fillId="0" borderId="37" xfId="0" applyFont="1" applyBorder="1"/>
    <xf numFmtId="0" fontId="3" fillId="0" borderId="38" xfId="0" applyFont="1" applyBorder="1"/>
    <xf numFmtId="0" fontId="1" fillId="3" borderId="5" xfId="0" applyFont="1" applyFill="1" applyBorder="1" applyAlignment="1">
      <alignment horizontal="center" vertical="center"/>
    </xf>
    <xf numFmtId="167" fontId="4" fillId="3" borderId="23" xfId="0" applyNumberFormat="1" applyFont="1" applyFill="1" applyBorder="1" applyAlignment="1">
      <alignment horizontal="center" vertical="center" wrapText="1"/>
    </xf>
    <xf numFmtId="0" fontId="4" fillId="3" borderId="5" xfId="0" applyFont="1" applyFill="1" applyBorder="1" applyAlignment="1">
      <alignment horizontal="center" vertical="center"/>
    </xf>
    <xf numFmtId="0" fontId="6" fillId="5" borderId="5" xfId="0" applyFont="1" applyFill="1" applyBorder="1" applyAlignment="1">
      <alignment horizontal="left" vertical="center"/>
    </xf>
    <xf numFmtId="167" fontId="4" fillId="3" borderId="5" xfId="0" applyNumberFormat="1" applyFont="1" applyFill="1" applyBorder="1" applyAlignment="1">
      <alignment horizontal="center"/>
    </xf>
    <xf numFmtId="0" fontId="17" fillId="0" borderId="0" xfId="0" applyFont="1" applyAlignment="1">
      <alignment horizontal="left" vertical="top" wrapText="1"/>
    </xf>
    <xf numFmtId="172" fontId="4" fillId="3" borderId="5" xfId="0" applyNumberFormat="1" applyFont="1" applyFill="1" applyBorder="1" applyAlignment="1">
      <alignment horizontal="right"/>
    </xf>
    <xf numFmtId="0" fontId="1" fillId="5" borderId="5" xfId="0" applyFont="1" applyFill="1" applyBorder="1" applyAlignment="1">
      <alignment horizontal="left" vertical="top"/>
    </xf>
    <xf numFmtId="0" fontId="3" fillId="0" borderId="39" xfId="0" applyFont="1" applyBorder="1"/>
    <xf numFmtId="0" fontId="1" fillId="0" borderId="0" xfId="0" applyFont="1" applyAlignment="1">
      <alignment horizontal="left" vertical="top"/>
    </xf>
  </cellXfs>
  <cellStyles count="1">
    <cellStyle name="Normal" xfId="0" builtinId="0"/>
  </cellStyles>
  <dxfs count="48">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none"/>
      </fill>
    </dxf>
    <dxf>
      <font>
        <color rgb="FF9C0006"/>
      </font>
      <fill>
        <patternFill patternType="none"/>
      </fill>
    </dxf>
    <dxf>
      <font>
        <color rgb="FF9C0006"/>
      </font>
      <fill>
        <patternFill patternType="none"/>
      </fill>
    </dxf>
    <dxf>
      <font>
        <color rgb="FF9C0006"/>
      </font>
      <fill>
        <patternFill patternType="none"/>
      </fill>
    </dxf>
    <dxf>
      <font>
        <color rgb="FF9C0006"/>
      </font>
      <fill>
        <patternFill patternType="none"/>
      </fill>
    </dxf>
    <dxf>
      <font>
        <color rgb="FF9C0006"/>
      </font>
      <fill>
        <patternFill patternType="none"/>
      </fill>
    </dxf>
    <dxf>
      <font>
        <color rgb="FF9C0006"/>
      </font>
      <fill>
        <patternFill patternType="none"/>
      </fill>
    </dxf>
    <dxf>
      <fill>
        <patternFill patternType="solid">
          <fgColor rgb="FF00B050"/>
          <bgColor rgb="FF00B050"/>
        </patternFill>
      </fill>
    </dxf>
    <dxf>
      <fill>
        <patternFill patternType="solid">
          <fgColor rgb="FFFF0000"/>
          <bgColor rgb="FFFF0000"/>
        </patternFill>
      </fill>
    </dxf>
    <dxf>
      <font>
        <color rgb="FF9C0006"/>
      </font>
      <fill>
        <patternFill patternType="none"/>
      </fill>
    </dxf>
    <dxf>
      <font>
        <color rgb="FF9C0006"/>
      </font>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548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1"/>
  <c:style val="2"/>
  <c:chart>
    <c:autoTitleDeleted val="1"/>
    <c:plotArea>
      <c:layout/>
      <c:barChart>
        <c:barDir val="col"/>
        <c:grouping val="clustered"/>
        <c:varyColors val="1"/>
        <c:ser>
          <c:idx val="0"/>
          <c:order val="0"/>
          <c:tx>
            <c:strRef>
              <c:f>'Comptes de résultats'!$C$8</c:f>
              <c:strCache>
                <c:ptCount val="1"/>
                <c:pt idx="0">
                  <c:v>Chiffre d'affaires (CA)</c:v>
                </c:pt>
              </c:strCache>
            </c:strRef>
          </c:tx>
          <c:spPr>
            <a:solidFill>
              <a:srgbClr val="4F81BD"/>
            </a:solidFill>
          </c:spPr>
          <c:invertIfNegative val="1"/>
          <c:cat>
            <c:numRef>
              <c:f>'Comptes de résultats'!$D$7:$H$7</c:f>
              <c:numCache>
                <c:formatCode>General</c:formatCode>
                <c:ptCount val="5"/>
                <c:pt idx="0">
                  <c:v>2021</c:v>
                </c:pt>
                <c:pt idx="1">
                  <c:v>2022</c:v>
                </c:pt>
                <c:pt idx="2">
                  <c:v>2023</c:v>
                </c:pt>
                <c:pt idx="3">
                  <c:v>2024</c:v>
                </c:pt>
                <c:pt idx="4">
                  <c:v>2025</c:v>
                </c:pt>
              </c:numCache>
            </c:numRef>
          </c:cat>
          <c:val>
            <c:numRef>
              <c:f>'Comptes de résultats'!$D$8:$H$8</c:f>
              <c:numCache>
                <c:formatCode>_-* #\ ##0\ "€"_-;\-* #\ ##0\ "€"_-;_-* "-"??\ "€"_-;_-@</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'Comptes de résultats'!$C$36</c:f>
              <c:strCache>
                <c:ptCount val="1"/>
                <c:pt idx="0">
                  <c:v>Résultat Net (RN)</c:v>
                </c:pt>
              </c:strCache>
            </c:strRef>
          </c:tx>
          <c:spPr>
            <a:solidFill>
              <a:srgbClr val="C0504D"/>
            </a:solidFill>
          </c:spPr>
          <c:invertIfNegative val="1"/>
          <c:cat>
            <c:numRef>
              <c:f>'Comptes de résultats'!$D$7:$H$7</c:f>
              <c:numCache>
                <c:formatCode>General</c:formatCode>
                <c:ptCount val="5"/>
                <c:pt idx="0">
                  <c:v>2021</c:v>
                </c:pt>
                <c:pt idx="1">
                  <c:v>2022</c:v>
                </c:pt>
                <c:pt idx="2">
                  <c:v>2023</c:v>
                </c:pt>
                <c:pt idx="3">
                  <c:v>2024</c:v>
                </c:pt>
                <c:pt idx="4">
                  <c:v>2025</c:v>
                </c:pt>
              </c:numCache>
            </c:numRef>
          </c:cat>
          <c:val>
            <c:numRef>
              <c:f>'Comptes de résultats'!$D$36:$H$36</c:f>
              <c:numCache>
                <c:formatCode>_-* #\ ##0\ "€"_-;\-* #\ ##0\ "€"_-;_-* "-"??\ "€"_-;_-@</c:formatCode>
                <c:ptCount val="5"/>
                <c:pt idx="0">
                  <c:v>-1.4144230459747721E-4</c:v>
                </c:pt>
                <c:pt idx="1">
                  <c:v>-1.0881558956749197E-4</c:v>
                </c:pt>
                <c:pt idx="2">
                  <c:v>-7.9603685281223765E-5</c:v>
                </c:pt>
                <c:pt idx="3">
                  <c:v>-4.9645116144457417E-5</c:v>
                </c:pt>
                <c:pt idx="4">
                  <c:v>-1.8924026001356898E-5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945572048"/>
        <c:axId val="945546480"/>
      </c:barChart>
      <c:catAx>
        <c:axId val="945572048"/>
        <c:scaling>
          <c:orientation val="minMax"/>
        </c:scaling>
        <c:delete val="0"/>
        <c:axPos val="b"/>
        <c:title>
          <c:tx>
            <c:rich>
              <a:bodyPr/>
              <a:lstStyle/>
              <a:p>
                <a:pPr lvl="0">
                  <a:defRPr b="0">
                    <a:solidFill>
                      <a:srgbClr val="000000"/>
                    </a:solidFill>
                    <a:latin typeface="+mn-lt"/>
                  </a:defRPr>
                </a:pPr>
                <a:endParaRPr lang="fr-FR"/>
              </a:p>
            </c:rich>
          </c:tx>
          <c:overlay val="0"/>
        </c:title>
        <c:numFmt formatCode="General" sourceLinked="1"/>
        <c:majorTickMark val="cross"/>
        <c:minorTickMark val="cross"/>
        <c:tickLblPos val="nextTo"/>
        <c:txPr>
          <a:bodyPr/>
          <a:lstStyle/>
          <a:p>
            <a:pPr lvl="0">
              <a:defRPr b="0">
                <a:solidFill>
                  <a:srgbClr val="000000"/>
                </a:solidFill>
                <a:latin typeface="+mn-lt"/>
              </a:defRPr>
            </a:pPr>
            <a:endParaRPr lang="fr-FR"/>
          </a:p>
        </c:txPr>
        <c:crossAx val="945546480"/>
        <c:crosses val="autoZero"/>
        <c:auto val="1"/>
        <c:lblAlgn val="ctr"/>
        <c:lblOffset val="100"/>
        <c:noMultiLvlLbl val="1"/>
      </c:catAx>
      <c:valAx>
        <c:axId val="94554648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overlay val="0"/>
        </c:title>
        <c:numFmt formatCode="_-* #\ ##0\ &quot;€&quot;_-;\-* #\ ##0\ &quot;€&quot;_-;_-* &quot;-&quot;??\ &quot;€&quot;_-;_-@" sourceLinked="1"/>
        <c:majorTickMark val="cross"/>
        <c:minorTickMark val="cross"/>
        <c:tickLblPos val="nextTo"/>
        <c:spPr>
          <a:ln w="47625">
            <a:noFill/>
          </a:ln>
        </c:spPr>
        <c:txPr>
          <a:bodyPr/>
          <a:lstStyle/>
          <a:p>
            <a:pPr lvl="0">
              <a:defRPr b="0">
                <a:solidFill>
                  <a:srgbClr val="000000"/>
                </a:solidFill>
                <a:latin typeface="+mn-lt"/>
              </a:defRPr>
            </a:pPr>
            <a:endParaRPr lang="fr-FR"/>
          </a:p>
        </c:txPr>
        <c:crossAx val="945572048"/>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1"/>
  <c:style val="2"/>
  <c:chart>
    <c:autoTitleDeleted val="1"/>
    <c:plotArea>
      <c:layout/>
      <c:scatterChart>
        <c:scatterStyle val="lineMarker"/>
        <c:varyColors val="0"/>
        <c:ser>
          <c:idx val="0"/>
          <c:order val="0"/>
          <c:spPr>
            <a:ln w="47625">
              <a:noFill/>
            </a:ln>
          </c:spPr>
          <c:marker>
            <c:symbol val="circle"/>
            <c:size val="7"/>
            <c:spPr>
              <a:solidFill>
                <a:schemeClr val="accent1"/>
              </a:solidFill>
              <a:ln cmpd="sng">
                <a:solidFill>
                  <a:schemeClr val="accent1"/>
                </a:solidFill>
              </a:ln>
            </c:spPr>
          </c:marker>
          <c:xVal>
            <c:numRef>
              <c:f>Trésorerie!$D$8:$BK$8</c:f>
              <c:numCache>
                <c:formatCode>[$-40C]mmm\ yyyy</c:formatCode>
                <c:ptCount val="60"/>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pt idx="53">
                  <c:v>45809</c:v>
                </c:pt>
                <c:pt idx="54">
                  <c:v>45839</c:v>
                </c:pt>
                <c:pt idx="55">
                  <c:v>45870</c:v>
                </c:pt>
                <c:pt idx="56">
                  <c:v>45901</c:v>
                </c:pt>
                <c:pt idx="57">
                  <c:v>45931</c:v>
                </c:pt>
                <c:pt idx="58">
                  <c:v>45962</c:v>
                </c:pt>
                <c:pt idx="59">
                  <c:v>45992</c:v>
                </c:pt>
              </c:numCache>
            </c:numRef>
          </c:xVal>
          <c:yVal>
            <c:numRef>
              <c:f>Trésorerie!$D$68:$BK$68</c:f>
              <c:numCache>
                <c:formatCode>"€"#,##0_);[Red]\("€"#,##0\)</c:formatCode>
                <c:ptCount val="60"/>
                <c:pt idx="0">
                  <c:v>9.8247223994675573E-3</c:v>
                </c:pt>
                <c:pt idx="1">
                  <c:v>9.6494447989351126E-3</c:v>
                </c:pt>
                <c:pt idx="2">
                  <c:v>9.4741671984026679E-3</c:v>
                </c:pt>
                <c:pt idx="3">
                  <c:v>9.2988895978702232E-3</c:v>
                </c:pt>
                <c:pt idx="4">
                  <c:v>9.1236119973377786E-3</c:v>
                </c:pt>
                <c:pt idx="5">
                  <c:v>8.9483343968053339E-3</c:v>
                </c:pt>
                <c:pt idx="6">
                  <c:v>8.7730567962728892E-3</c:v>
                </c:pt>
                <c:pt idx="7">
                  <c:v>8.5977791957404445E-3</c:v>
                </c:pt>
                <c:pt idx="8">
                  <c:v>8.4225015952079998E-3</c:v>
                </c:pt>
                <c:pt idx="9">
                  <c:v>8.2472239946755552E-3</c:v>
                </c:pt>
                <c:pt idx="10">
                  <c:v>8.0719463941431105E-3</c:v>
                </c:pt>
                <c:pt idx="11">
                  <c:v>7.9376819929293588E-3</c:v>
                </c:pt>
                <c:pt idx="12">
                  <c:v>7.762404392396915E-3</c:v>
                </c:pt>
                <c:pt idx="13">
                  <c:v>7.5871267918644712E-3</c:v>
                </c:pt>
                <c:pt idx="14">
                  <c:v>7.4118491913320273E-3</c:v>
                </c:pt>
                <c:pt idx="15">
                  <c:v>7.2365715907995835E-3</c:v>
                </c:pt>
                <c:pt idx="16">
                  <c:v>7.0612939902671397E-3</c:v>
                </c:pt>
                <c:pt idx="17">
                  <c:v>6.8860163897346959E-3</c:v>
                </c:pt>
                <c:pt idx="18">
                  <c:v>6.7107387892022521E-3</c:v>
                </c:pt>
                <c:pt idx="19">
                  <c:v>6.5354611886698083E-3</c:v>
                </c:pt>
                <c:pt idx="20">
                  <c:v>6.3601835881373645E-3</c:v>
                </c:pt>
                <c:pt idx="21">
                  <c:v>6.1849059876049207E-3</c:v>
                </c:pt>
                <c:pt idx="22">
                  <c:v>6.0096283870724769E-3</c:v>
                </c:pt>
                <c:pt idx="23">
                  <c:v>5.8692190624900376E-3</c:v>
                </c:pt>
                <c:pt idx="24">
                  <c:v>5.6939414619575938E-3</c:v>
                </c:pt>
                <c:pt idx="25">
                  <c:v>5.51866386142515E-3</c:v>
                </c:pt>
                <c:pt idx="26">
                  <c:v>5.3433862608927062E-3</c:v>
                </c:pt>
                <c:pt idx="27">
                  <c:v>5.1681086603602624E-3</c:v>
                </c:pt>
                <c:pt idx="28">
                  <c:v>4.9928310598278186E-3</c:v>
                </c:pt>
                <c:pt idx="29">
                  <c:v>4.8175534592953748E-3</c:v>
                </c:pt>
                <c:pt idx="30">
                  <c:v>4.642275858762931E-3</c:v>
                </c:pt>
                <c:pt idx="31">
                  <c:v>4.4669982582304871E-3</c:v>
                </c:pt>
                <c:pt idx="32">
                  <c:v>4.2917206576980433E-3</c:v>
                </c:pt>
                <c:pt idx="33">
                  <c:v>4.1164430571655995E-3</c:v>
                </c:pt>
                <c:pt idx="34">
                  <c:v>3.9411654566331557E-3</c:v>
                </c:pt>
                <c:pt idx="35">
                  <c:v>3.7904138173985198E-3</c:v>
                </c:pt>
                <c:pt idx="36">
                  <c:v>3.615136216866076E-3</c:v>
                </c:pt>
                <c:pt idx="37">
                  <c:v>3.4398586163336322E-3</c:v>
                </c:pt>
                <c:pt idx="38">
                  <c:v>3.2645810158011884E-3</c:v>
                </c:pt>
                <c:pt idx="39">
                  <c:v>3.0893034152687446E-3</c:v>
                </c:pt>
                <c:pt idx="40">
                  <c:v>2.9140258147363008E-3</c:v>
                </c:pt>
                <c:pt idx="41">
                  <c:v>2.738748214203857E-3</c:v>
                </c:pt>
                <c:pt idx="42">
                  <c:v>2.5634706136714131E-3</c:v>
                </c:pt>
                <c:pt idx="43">
                  <c:v>2.3881930131389693E-3</c:v>
                </c:pt>
                <c:pt idx="44">
                  <c:v>2.2129154126065255E-3</c:v>
                </c:pt>
                <c:pt idx="45">
                  <c:v>2.0376378120740817E-3</c:v>
                </c:pt>
                <c:pt idx="46">
                  <c:v>1.8623602115416379E-3</c:v>
                </c:pt>
                <c:pt idx="47">
                  <c:v>1.7012145460815445E-3</c:v>
                </c:pt>
                <c:pt idx="48">
                  <c:v>1.5259369455491007E-3</c:v>
                </c:pt>
                <c:pt idx="49">
                  <c:v>1.3506593450166569E-3</c:v>
                </c:pt>
                <c:pt idx="50">
                  <c:v>1.1753817444842131E-3</c:v>
                </c:pt>
                <c:pt idx="51">
                  <c:v>1.0001041439517693E-3</c:v>
                </c:pt>
                <c:pt idx="52">
                  <c:v>8.2482654341932546E-4</c:v>
                </c:pt>
                <c:pt idx="53">
                  <c:v>6.4954894288688165E-4</c:v>
                </c:pt>
                <c:pt idx="54">
                  <c:v>4.7427134235443784E-4</c:v>
                </c:pt>
                <c:pt idx="55">
                  <c:v>2.9899374182199403E-4</c:v>
                </c:pt>
                <c:pt idx="56">
                  <c:v>1.2371614128955022E-4</c:v>
                </c:pt>
                <c:pt idx="57">
                  <c:v>-5.1561459242893595E-5</c:v>
                </c:pt>
                <c:pt idx="58">
                  <c:v>-2.268390597753374E-4</c:v>
                </c:pt>
                <c:pt idx="59">
                  <c:v>-3.9843072159201571E-4</c:v>
                </c:pt>
              </c:numCache>
            </c:numRef>
          </c:yVal>
          <c:smooth val="1"/>
        </c:ser>
        <c:dLbls>
          <c:showLegendKey val="0"/>
          <c:showVal val="0"/>
          <c:showCatName val="0"/>
          <c:showSerName val="0"/>
          <c:showPercent val="0"/>
          <c:showBubbleSize val="0"/>
        </c:dLbls>
        <c:axId val="945549200"/>
        <c:axId val="945555728"/>
      </c:scatterChart>
      <c:valAx>
        <c:axId val="94554920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overlay val="0"/>
        </c:title>
        <c:numFmt formatCode="[$-40C]mmm\ yyyy" sourceLinked="1"/>
        <c:majorTickMark val="cross"/>
        <c:minorTickMark val="cross"/>
        <c:tickLblPos val="nextTo"/>
        <c:spPr>
          <a:ln w="47625">
            <a:noFill/>
          </a:ln>
        </c:spPr>
        <c:txPr>
          <a:bodyPr/>
          <a:lstStyle/>
          <a:p>
            <a:pPr lvl="0">
              <a:defRPr b="0">
                <a:solidFill>
                  <a:srgbClr val="000000"/>
                </a:solidFill>
                <a:latin typeface="+mn-lt"/>
              </a:defRPr>
            </a:pPr>
            <a:endParaRPr lang="fr-FR"/>
          </a:p>
        </c:txPr>
        <c:crossAx val="945555728"/>
        <c:crosses val="autoZero"/>
        <c:crossBetween val="midCat"/>
      </c:valAx>
      <c:valAx>
        <c:axId val="94555572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overlay val="0"/>
        </c:title>
        <c:numFmt formatCode="&quot;€&quot;#,##0_);[Red]\(&quot;€&quot;#,##0\)" sourceLinked="1"/>
        <c:majorTickMark val="cross"/>
        <c:minorTickMark val="cross"/>
        <c:tickLblPos val="nextTo"/>
        <c:spPr>
          <a:ln w="47625">
            <a:noFill/>
          </a:ln>
        </c:spPr>
        <c:txPr>
          <a:bodyPr/>
          <a:lstStyle/>
          <a:p>
            <a:pPr lvl="0">
              <a:defRPr b="0">
                <a:solidFill>
                  <a:srgbClr val="000000"/>
                </a:solidFill>
                <a:latin typeface="+mn-lt"/>
              </a:defRPr>
            </a:pPr>
            <a:endParaRPr lang="fr-FR"/>
          </a:p>
        </c:txPr>
        <c:crossAx val="945549200"/>
        <c:crosses val="autoZero"/>
        <c:crossBetween val="midCat"/>
      </c:valAx>
    </c:plotArea>
    <c:legend>
      <c:legendPos val="t"/>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pn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jpg"/><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4.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9</xdr:col>
      <xdr:colOff>3171825</xdr:colOff>
      <xdr:row>23</xdr:row>
      <xdr:rowOff>66675</xdr:rowOff>
    </xdr:from>
    <xdr:ext cx="2133600" cy="333375"/>
    <xdr:grpSp>
      <xdr:nvGrpSpPr>
        <xdr:cNvPr id="2" name="Shape 2"/>
        <xdr:cNvGrpSpPr/>
      </xdr:nvGrpSpPr>
      <xdr:grpSpPr>
        <a:xfrm>
          <a:off x="12757785" y="6497955"/>
          <a:ext cx="2133600" cy="333375"/>
          <a:chOff x="4279200" y="3613313"/>
          <a:chExt cx="2133600" cy="333375"/>
        </a:xfrm>
      </xdr:grpSpPr>
      <xdr:grpSp>
        <xdr:nvGrpSpPr>
          <xdr:cNvPr id="3" name="Shape 3"/>
          <xdr:cNvGrpSpPr/>
        </xdr:nvGrpSpPr>
        <xdr:grpSpPr>
          <a:xfrm>
            <a:off x="4279200" y="3613313"/>
            <a:ext cx="2133600" cy="333375"/>
            <a:chOff x="6600265" y="78442"/>
            <a:chExt cx="5076264" cy="688041"/>
          </a:xfrm>
        </xdr:grpSpPr>
        <xdr:sp macro="" textlink="">
          <xdr:nvSpPr>
            <xdr:cNvPr id="4" name="Shape 4"/>
            <xdr:cNvSpPr/>
          </xdr:nvSpPr>
          <xdr:spPr>
            <a:xfrm>
              <a:off x="6600265" y="78442"/>
              <a:ext cx="5076250" cy="68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descr="Fichier:Cc-sa.svg"/>
            <xdr:cNvPicPr preferRelativeResize="0"/>
          </xdr:nvPicPr>
          <xdr:blipFill rotWithShape="1">
            <a:blip xmlns:r="http://schemas.openxmlformats.org/officeDocument/2006/relationships" r:embed="rId1">
              <a:alphaModFix/>
            </a:blip>
            <a:srcRect/>
            <a:stretch/>
          </xdr:blipFill>
          <xdr:spPr>
            <a:xfrm>
              <a:off x="11082618" y="161453"/>
              <a:ext cx="593911" cy="597186"/>
            </a:xfrm>
            <a:prstGeom prst="rect">
              <a:avLst/>
            </a:prstGeom>
            <a:noFill/>
            <a:ln>
              <a:noFill/>
            </a:ln>
          </xdr:spPr>
        </xdr:pic>
        <xdr:pic>
          <xdr:nvPicPr>
            <xdr:cNvPr id="6" name="Shape 6" descr="Fichier:Cc-by new.svg"/>
            <xdr:cNvPicPr preferRelativeResize="0"/>
          </xdr:nvPicPr>
          <xdr:blipFill rotWithShape="1">
            <a:blip xmlns:r="http://schemas.openxmlformats.org/officeDocument/2006/relationships" r:embed="rId2">
              <a:alphaModFix/>
            </a:blip>
            <a:srcRect/>
            <a:stretch/>
          </xdr:blipFill>
          <xdr:spPr>
            <a:xfrm>
              <a:off x="9681882" y="156883"/>
              <a:ext cx="609600" cy="609600"/>
            </a:xfrm>
            <a:prstGeom prst="rect">
              <a:avLst/>
            </a:prstGeom>
            <a:noFill/>
            <a:ln>
              <a:noFill/>
            </a:ln>
          </xdr:spPr>
        </xdr:pic>
        <xdr:pic>
          <xdr:nvPicPr>
            <xdr:cNvPr id="7" name="Shape 7" descr="Fichier:CC-logo.svg"/>
            <xdr:cNvPicPr preferRelativeResize="0"/>
          </xdr:nvPicPr>
          <xdr:blipFill rotWithShape="1">
            <a:blip xmlns:r="http://schemas.openxmlformats.org/officeDocument/2006/relationships" r:embed="rId3">
              <a:alphaModFix/>
            </a:blip>
            <a:srcRect/>
            <a:stretch/>
          </xdr:blipFill>
          <xdr:spPr>
            <a:xfrm>
              <a:off x="6600265" y="78442"/>
              <a:ext cx="2868705" cy="687503"/>
            </a:xfrm>
            <a:prstGeom prst="rect">
              <a:avLst/>
            </a:prstGeom>
            <a:noFill/>
            <a:ln>
              <a:noFill/>
            </a:ln>
          </xdr:spPr>
        </xdr:pic>
        <xdr:pic>
          <xdr:nvPicPr>
            <xdr:cNvPr id="8" name="Shape 8" descr="Fichier:Cc-nc.svg"/>
            <xdr:cNvPicPr preferRelativeResize="0"/>
          </xdr:nvPicPr>
          <xdr:blipFill rotWithShape="1">
            <a:blip xmlns:r="http://schemas.openxmlformats.org/officeDocument/2006/relationships" r:embed="rId4">
              <a:alphaModFix/>
            </a:blip>
            <a:srcRect/>
            <a:stretch/>
          </xdr:blipFill>
          <xdr:spPr>
            <a:xfrm>
              <a:off x="10387852" y="156883"/>
              <a:ext cx="609600" cy="609600"/>
            </a:xfrm>
            <a:prstGeom prst="rect">
              <a:avLst/>
            </a:prstGeom>
            <a:noFill/>
            <a:ln>
              <a:noFill/>
            </a:ln>
          </xdr:spPr>
        </xdr:pic>
      </xdr:grpSp>
    </xdr:grpSp>
    <xdr:clientData fLocksWithSheet="0"/>
  </xdr:oneCellAnchor>
  <xdr:oneCellAnchor>
    <xdr:from>
      <xdr:col>9</xdr:col>
      <xdr:colOff>3829050</xdr:colOff>
      <xdr:row>0</xdr:row>
      <xdr:rowOff>47625</xdr:rowOff>
    </xdr:from>
    <xdr:ext cx="1752600" cy="523875"/>
    <xdr:pic>
      <xdr:nvPicPr>
        <xdr:cNvPr id="9" name="image1.jpg" descr="LOGO CREALYS-Signature.jp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219075</xdr:colOff>
      <xdr:row>0</xdr:row>
      <xdr:rowOff>28575</xdr:rowOff>
    </xdr:from>
    <xdr:ext cx="1400175" cy="590550"/>
    <xdr:pic>
      <xdr:nvPicPr>
        <xdr:cNvPr id="10" name="image3.jpg" descr="LOGO-FISY.jp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304800</xdr:colOff>
      <xdr:row>19</xdr:row>
      <xdr:rowOff>47625</xdr:rowOff>
    </xdr:from>
    <xdr:ext cx="619125" cy="609600"/>
    <xdr:pic>
      <xdr:nvPicPr>
        <xdr:cNvPr id="11" name="image2.jpg" descr="Logo-APCE.jpe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1066800</xdr:colOff>
      <xdr:row>19</xdr:row>
      <xdr:rowOff>47625</xdr:rowOff>
    </xdr:from>
    <xdr:ext cx="438150" cy="609600"/>
    <xdr:pic>
      <xdr:nvPicPr>
        <xdr:cNvPr id="12" name="image4.jpg" descr="Logo-Retis.jp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7</xdr:col>
      <xdr:colOff>523875</xdr:colOff>
      <xdr:row>19</xdr:row>
      <xdr:rowOff>47625</xdr:rowOff>
    </xdr:from>
    <xdr:ext cx="1123950" cy="609600"/>
    <xdr:pic>
      <xdr:nvPicPr>
        <xdr:cNvPr id="13" name="image5.jpg" descr="Logo-Widoobiz.jpg"/>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8</xdr:col>
      <xdr:colOff>466725</xdr:colOff>
      <xdr:row>19</xdr:row>
      <xdr:rowOff>47625</xdr:rowOff>
    </xdr:from>
    <xdr:ext cx="962025" cy="609600"/>
    <xdr:pic>
      <xdr:nvPicPr>
        <xdr:cNvPr id="14" name="image6.jpg" descr="Logo-GB.jp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5</xdr:col>
      <xdr:colOff>95250</xdr:colOff>
      <xdr:row>19</xdr:row>
      <xdr:rowOff>47625</xdr:rowOff>
    </xdr:from>
    <xdr:ext cx="1076325" cy="609600"/>
    <xdr:pic>
      <xdr:nvPicPr>
        <xdr:cNvPr id="15" name="image7.jpg" descr="Logo-RE.jp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8</xdr:col>
      <xdr:colOff>1543050</xdr:colOff>
      <xdr:row>19</xdr:row>
      <xdr:rowOff>47625</xdr:rowOff>
    </xdr:from>
    <xdr:ext cx="1057275" cy="609600"/>
    <xdr:pic>
      <xdr:nvPicPr>
        <xdr:cNvPr id="16" name="image8.jpg" descr="Logo-Gate1.jp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9</xdr:col>
      <xdr:colOff>28575</xdr:colOff>
      <xdr:row>19</xdr:row>
      <xdr:rowOff>47625</xdr:rowOff>
    </xdr:from>
    <xdr:ext cx="781050" cy="600075"/>
    <xdr:pic>
      <xdr:nvPicPr>
        <xdr:cNvPr id="17" name="image11.jpg" descr="Logo-Cordee.jp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9</xdr:col>
      <xdr:colOff>952500</xdr:colOff>
      <xdr:row>19</xdr:row>
      <xdr:rowOff>47625</xdr:rowOff>
    </xdr:from>
    <xdr:ext cx="1295400" cy="609600"/>
    <xdr:pic>
      <xdr:nvPicPr>
        <xdr:cNvPr id="18" name="image10.jpg" descr="Logo-BAF.jpg"/>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9</xdr:col>
      <xdr:colOff>2533650</xdr:colOff>
      <xdr:row>19</xdr:row>
      <xdr:rowOff>0</xdr:rowOff>
    </xdr:from>
    <xdr:ext cx="1771650" cy="790575"/>
    <xdr:pic>
      <xdr:nvPicPr>
        <xdr:cNvPr id="19" name="image9.png"/>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200025</xdr:colOff>
      <xdr:row>7</xdr:row>
      <xdr:rowOff>180975</xdr:rowOff>
    </xdr:from>
    <xdr:ext cx="5810250" cy="1990725"/>
    <xdr:graphicFrame macro="">
      <xdr:nvGraphicFramePr>
        <xdr:cNvPr id="134018535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9525</xdr:colOff>
      <xdr:row>7</xdr:row>
      <xdr:rowOff>180975</xdr:rowOff>
    </xdr:from>
    <xdr:ext cx="7591425" cy="2981325"/>
    <xdr:graphicFrame macro="">
      <xdr:nvGraphicFramePr>
        <xdr:cNvPr id="2119468429"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witter.com/RemiBERTHIER" TargetMode="External"/><Relationship Id="rId13" Type="http://schemas.openxmlformats.org/officeDocument/2006/relationships/drawing" Target="../drawings/drawing1.xml"/><Relationship Id="rId3" Type="http://schemas.openxmlformats.org/officeDocument/2006/relationships/hyperlink" Target="https://twitter.com/RemiBERTHIER" TargetMode="External"/><Relationship Id="rId7" Type="http://schemas.openxmlformats.org/officeDocument/2006/relationships/hyperlink" Target="https://www.linkedin.com/pub/remi-berthier/b/36/391" TargetMode="External"/><Relationship Id="rId12" Type="http://schemas.openxmlformats.org/officeDocument/2006/relationships/hyperlink" Target="https://twitter.com/MatCastaings" TargetMode="External"/><Relationship Id="rId2" Type="http://schemas.openxmlformats.org/officeDocument/2006/relationships/hyperlink" Target="https://www.linkedin.com/pub/remi-berthier/b/36/391" TargetMode="External"/><Relationship Id="rId1" Type="http://schemas.openxmlformats.org/officeDocument/2006/relationships/hyperlink" Target="https://www.fisy.fr/telecharger/" TargetMode="External"/><Relationship Id="rId6" Type="http://schemas.openxmlformats.org/officeDocument/2006/relationships/hyperlink" Target="https://twitter.com/MatCastaings" TargetMode="External"/><Relationship Id="rId11" Type="http://schemas.openxmlformats.org/officeDocument/2006/relationships/hyperlink" Target="https://www.linkedin.com/in/mathieucastaings/" TargetMode="External"/><Relationship Id="rId5" Type="http://schemas.openxmlformats.org/officeDocument/2006/relationships/hyperlink" Target="https://www.linkedin.com/in/mathieucastaings/" TargetMode="External"/><Relationship Id="rId10" Type="http://schemas.openxmlformats.org/officeDocument/2006/relationships/hyperlink" Target="https://twitter.com/RemiBERTHIER" TargetMode="External"/><Relationship Id="rId4" Type="http://schemas.openxmlformats.org/officeDocument/2006/relationships/hyperlink" Target="http://www.finacoop.fr/boite-a-outils/" TargetMode="External"/><Relationship Id="rId9" Type="http://schemas.openxmlformats.org/officeDocument/2006/relationships/hyperlink" Target="https://www.linkedin.com/pub/remi-berthier/b/36/39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hyperlink" Target="https://www.service-public.fr/professionnels-entreprises/vosdroits/F23575"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workbookViewId="0">
      <selection activeCell="F17" sqref="F17"/>
    </sheetView>
  </sheetViews>
  <sheetFormatPr baseColWidth="10" defaultColWidth="12.59765625" defaultRowHeight="15" customHeight="1" x14ac:dyDescent="0.25"/>
  <cols>
    <col min="1" max="1" width="3" customWidth="1"/>
    <col min="2" max="2" width="3.09765625" customWidth="1"/>
    <col min="3" max="3" width="15.09765625" customWidth="1"/>
    <col min="4" max="4" width="6.8984375" customWidth="1"/>
    <col min="5" max="5" width="21.19921875" customWidth="1"/>
    <col min="6" max="6" width="17.19921875" customWidth="1"/>
    <col min="7" max="7" width="11" customWidth="1"/>
    <col min="8" max="8" width="12.8984375" customWidth="1"/>
    <col min="9" max="9" width="35.3984375" customWidth="1"/>
    <col min="10" max="10" width="72.3984375" customWidth="1"/>
    <col min="11" max="11" width="3.09765625" customWidth="1"/>
    <col min="12" max="26" width="9.3984375" customWidth="1"/>
  </cols>
  <sheetData>
    <row r="1" spans="1:26" ht="51" customHeight="1" x14ac:dyDescent="0.3">
      <c r="E1" s="4"/>
    </row>
    <row r="2" spans="1:26" ht="9.75" customHeight="1" x14ac:dyDescent="0.3">
      <c r="B2" s="1"/>
      <c r="C2" s="2"/>
      <c r="D2" s="2"/>
      <c r="E2" s="6"/>
      <c r="F2" s="2"/>
      <c r="G2" s="2"/>
      <c r="H2" s="2"/>
      <c r="I2" s="2"/>
      <c r="J2" s="2"/>
      <c r="K2" s="3"/>
    </row>
    <row r="3" spans="1:26" ht="14.25" customHeight="1" x14ac:dyDescent="0.35">
      <c r="B3" s="5"/>
      <c r="C3" s="277" t="s">
        <v>1</v>
      </c>
      <c r="D3" s="278"/>
      <c r="E3" s="278"/>
      <c r="F3" s="278"/>
      <c r="G3" s="278"/>
      <c r="H3" s="278"/>
      <c r="I3" s="278"/>
      <c r="J3" s="272"/>
      <c r="K3" s="8"/>
    </row>
    <row r="4" spans="1:26" ht="9.75" customHeight="1" x14ac:dyDescent="0.3">
      <c r="B4" s="5"/>
      <c r="C4" s="9"/>
      <c r="D4" s="9"/>
      <c r="E4" s="10"/>
      <c r="F4" s="9"/>
      <c r="G4" s="9"/>
      <c r="H4" s="9"/>
      <c r="I4" s="9"/>
      <c r="J4" s="9"/>
      <c r="K4" s="8"/>
    </row>
    <row r="5" spans="1:26" ht="15" customHeight="1" x14ac:dyDescent="0.3">
      <c r="B5" s="5"/>
      <c r="C5" s="279" t="s">
        <v>5</v>
      </c>
      <c r="D5" s="280"/>
      <c r="E5" s="280"/>
      <c r="F5" s="280"/>
      <c r="G5" s="280"/>
      <c r="H5" s="280"/>
      <c r="I5" s="280"/>
      <c r="J5" s="281"/>
      <c r="K5" s="8"/>
    </row>
    <row r="6" spans="1:26" ht="14.25" customHeight="1" x14ac:dyDescent="0.3">
      <c r="B6" s="5"/>
      <c r="C6" s="282"/>
      <c r="D6" s="283"/>
      <c r="E6" s="283"/>
      <c r="F6" s="283"/>
      <c r="G6" s="283"/>
      <c r="H6" s="283"/>
      <c r="I6" s="283"/>
      <c r="J6" s="284"/>
      <c r="K6" s="8"/>
    </row>
    <row r="7" spans="1:26" ht="10.5" customHeight="1" x14ac:dyDescent="0.3">
      <c r="B7" s="5"/>
      <c r="C7" s="9"/>
      <c r="D7" s="9"/>
      <c r="E7" s="10"/>
      <c r="F7" s="9"/>
      <c r="G7" s="9"/>
      <c r="H7" s="9"/>
      <c r="I7" s="9"/>
      <c r="J7" s="9"/>
      <c r="K7" s="8"/>
    </row>
    <row r="8" spans="1:26" ht="28.2" customHeight="1" x14ac:dyDescent="0.25">
      <c r="A8" s="20"/>
      <c r="B8" s="21"/>
      <c r="C8" s="22" t="s">
        <v>18</v>
      </c>
      <c r="D8" s="22" t="s">
        <v>19</v>
      </c>
      <c r="E8" s="22" t="s">
        <v>20</v>
      </c>
      <c r="F8" s="22" t="s">
        <v>22</v>
      </c>
      <c r="G8" s="22" t="s">
        <v>23</v>
      </c>
      <c r="H8" s="23" t="s">
        <v>24</v>
      </c>
      <c r="I8" s="273" t="s">
        <v>26</v>
      </c>
      <c r="J8" s="272"/>
      <c r="K8" s="25"/>
      <c r="L8" s="20"/>
      <c r="M8" s="20"/>
      <c r="N8" s="20"/>
      <c r="O8" s="20"/>
      <c r="P8" s="20"/>
      <c r="Q8" s="20"/>
      <c r="R8" s="20"/>
      <c r="S8" s="20"/>
      <c r="T8" s="20"/>
      <c r="U8" s="20"/>
      <c r="V8" s="20"/>
      <c r="W8" s="20"/>
      <c r="X8" s="20"/>
      <c r="Y8" s="20"/>
      <c r="Z8" s="20"/>
    </row>
    <row r="9" spans="1:26" ht="15" customHeight="1" x14ac:dyDescent="0.3">
      <c r="B9" s="5"/>
      <c r="C9" s="27">
        <v>41799</v>
      </c>
      <c r="D9" s="29" t="s">
        <v>34</v>
      </c>
      <c r="E9" s="32" t="s">
        <v>35</v>
      </c>
      <c r="F9" s="33" t="s">
        <v>36</v>
      </c>
      <c r="G9" s="35" t="s">
        <v>37</v>
      </c>
      <c r="H9" s="36" t="s">
        <v>40</v>
      </c>
      <c r="I9" s="271" t="s">
        <v>43</v>
      </c>
      <c r="J9" s="272"/>
      <c r="K9" s="8"/>
    </row>
    <row r="10" spans="1:26" ht="87.75" customHeight="1" x14ac:dyDescent="0.3">
      <c r="B10" s="5"/>
      <c r="C10" s="27">
        <v>44078</v>
      </c>
      <c r="D10" s="29" t="s">
        <v>44</v>
      </c>
      <c r="E10" s="32" t="s">
        <v>45</v>
      </c>
      <c r="F10" s="33" t="s">
        <v>47</v>
      </c>
      <c r="G10" s="35" t="s">
        <v>37</v>
      </c>
      <c r="H10" s="36" t="s">
        <v>48</v>
      </c>
      <c r="I10" s="271" t="s">
        <v>315</v>
      </c>
      <c r="J10" s="272"/>
      <c r="K10" s="8"/>
    </row>
    <row r="11" spans="1:26" ht="9" customHeight="1" x14ac:dyDescent="0.3">
      <c r="B11" s="5"/>
      <c r="C11" s="9"/>
      <c r="D11" s="9"/>
      <c r="E11" s="10"/>
      <c r="F11" s="9"/>
      <c r="G11" s="9"/>
      <c r="H11" s="9"/>
      <c r="I11" s="9"/>
      <c r="J11" s="9"/>
      <c r="K11" s="8"/>
    </row>
    <row r="12" spans="1:26" ht="14.25" customHeight="1" x14ac:dyDescent="0.3">
      <c r="B12" s="5"/>
      <c r="C12" s="22" t="s">
        <v>50</v>
      </c>
      <c r="D12" s="7" t="s">
        <v>19</v>
      </c>
      <c r="E12" s="7"/>
      <c r="F12" s="7" t="s">
        <v>22</v>
      </c>
      <c r="G12" s="7" t="s">
        <v>51</v>
      </c>
      <c r="H12" s="37" t="s">
        <v>24</v>
      </c>
      <c r="I12" s="285" t="s">
        <v>26</v>
      </c>
      <c r="J12" s="272"/>
      <c r="K12" s="8"/>
    </row>
    <row r="13" spans="1:26" ht="15" customHeight="1" x14ac:dyDescent="0.3">
      <c r="B13" s="5"/>
      <c r="C13" s="27">
        <v>41327</v>
      </c>
      <c r="D13" s="29" t="s">
        <v>53</v>
      </c>
      <c r="E13" s="38"/>
      <c r="F13" s="33" t="s">
        <v>36</v>
      </c>
      <c r="G13" s="35" t="s">
        <v>37</v>
      </c>
      <c r="H13" s="36" t="s">
        <v>40</v>
      </c>
      <c r="I13" s="271" t="s">
        <v>55</v>
      </c>
      <c r="J13" s="272"/>
      <c r="K13" s="8"/>
    </row>
    <row r="14" spans="1:26" ht="15" customHeight="1" x14ac:dyDescent="0.3">
      <c r="B14" s="5"/>
      <c r="C14" s="27">
        <v>41799</v>
      </c>
      <c r="D14" s="29" t="s">
        <v>34</v>
      </c>
      <c r="E14" s="38"/>
      <c r="F14" s="33" t="s">
        <v>36</v>
      </c>
      <c r="G14" s="35" t="s">
        <v>37</v>
      </c>
      <c r="H14" s="36" t="s">
        <v>40</v>
      </c>
      <c r="I14" s="271" t="s">
        <v>43</v>
      </c>
      <c r="J14" s="272"/>
      <c r="K14" s="8"/>
    </row>
    <row r="15" spans="1:26" ht="9.75" customHeight="1" x14ac:dyDescent="0.3">
      <c r="B15" s="5"/>
      <c r="C15" s="9"/>
      <c r="D15" s="9"/>
      <c r="E15" s="10"/>
      <c r="F15" s="9"/>
      <c r="G15" s="9"/>
      <c r="H15" s="9"/>
      <c r="I15" s="9"/>
      <c r="J15" s="9"/>
      <c r="K15" s="8"/>
    </row>
    <row r="16" spans="1:26" ht="28.2" customHeight="1" x14ac:dyDescent="0.25">
      <c r="A16" s="20"/>
      <c r="B16" s="21"/>
      <c r="C16" s="22" t="s">
        <v>58</v>
      </c>
      <c r="D16" s="22" t="s">
        <v>19</v>
      </c>
      <c r="E16" s="22"/>
      <c r="F16" s="22" t="s">
        <v>22</v>
      </c>
      <c r="G16" s="22" t="s">
        <v>51</v>
      </c>
      <c r="H16" s="23" t="s">
        <v>24</v>
      </c>
      <c r="I16" s="273" t="s">
        <v>26</v>
      </c>
      <c r="J16" s="272"/>
      <c r="K16" s="25"/>
      <c r="L16" s="20"/>
      <c r="M16" s="20"/>
      <c r="N16" s="20"/>
      <c r="O16" s="20"/>
      <c r="P16" s="20"/>
      <c r="Q16" s="20"/>
      <c r="R16" s="20"/>
      <c r="S16" s="20"/>
      <c r="T16" s="20"/>
      <c r="U16" s="20"/>
      <c r="V16" s="20"/>
      <c r="W16" s="20"/>
      <c r="X16" s="20"/>
      <c r="Y16" s="20"/>
      <c r="Z16" s="20"/>
    </row>
    <row r="17" spans="2:11" ht="87" customHeight="1" x14ac:dyDescent="0.3">
      <c r="B17" s="5"/>
      <c r="C17" s="27">
        <v>44078</v>
      </c>
      <c r="D17" s="44" t="s">
        <v>60</v>
      </c>
      <c r="E17" s="32"/>
      <c r="F17" s="33" t="s">
        <v>47</v>
      </c>
      <c r="G17" s="35" t="s">
        <v>37</v>
      </c>
      <c r="H17" s="36" t="s">
        <v>48</v>
      </c>
      <c r="I17" s="274" t="s">
        <v>62</v>
      </c>
      <c r="J17" s="272"/>
      <c r="K17" s="8"/>
    </row>
    <row r="18" spans="2:11" ht="9" customHeight="1" x14ac:dyDescent="0.3">
      <c r="B18" s="40"/>
      <c r="C18" s="46"/>
      <c r="D18" s="46"/>
      <c r="E18" s="47"/>
      <c r="F18" s="46"/>
      <c r="G18" s="46"/>
      <c r="H18" s="46"/>
      <c r="I18" s="46"/>
      <c r="J18" s="46"/>
      <c r="K18" s="43"/>
    </row>
    <row r="19" spans="2:11" ht="11.25" customHeight="1" x14ac:dyDescent="0.3">
      <c r="E19" s="4"/>
      <c r="K19" s="48"/>
    </row>
    <row r="20" spans="2:11" ht="14.25" customHeight="1" x14ac:dyDescent="0.3">
      <c r="B20" s="1"/>
      <c r="C20" s="2"/>
      <c r="D20" s="2"/>
      <c r="E20" s="6"/>
      <c r="F20" s="2"/>
      <c r="G20" s="2"/>
      <c r="H20" s="2"/>
      <c r="I20" s="2"/>
      <c r="J20" s="2"/>
      <c r="K20" s="49"/>
    </row>
    <row r="21" spans="2:11" ht="14.25" customHeight="1" x14ac:dyDescent="0.3">
      <c r="B21" s="5"/>
      <c r="C21" s="275" t="s">
        <v>63</v>
      </c>
      <c r="D21" s="50"/>
      <c r="E21" s="50"/>
      <c r="F21" s="9"/>
      <c r="G21" s="9"/>
      <c r="H21" s="9"/>
      <c r="I21" s="9"/>
      <c r="J21" s="9"/>
      <c r="K21" s="8"/>
    </row>
    <row r="22" spans="2:11" ht="14.25" customHeight="1" x14ac:dyDescent="0.3">
      <c r="B22" s="5"/>
      <c r="C22" s="276"/>
      <c r="D22" s="9"/>
      <c r="E22" s="10"/>
      <c r="F22" s="9"/>
      <c r="G22" s="9"/>
      <c r="H22" s="9"/>
      <c r="I22" s="9"/>
      <c r="J22" s="9"/>
      <c r="K22" s="8"/>
    </row>
    <row r="23" spans="2:11" ht="14.25" customHeight="1" x14ac:dyDescent="0.3">
      <c r="B23" s="40"/>
      <c r="C23" s="42"/>
      <c r="D23" s="42"/>
      <c r="E23" s="51"/>
      <c r="F23" s="42"/>
      <c r="G23" s="42"/>
      <c r="H23" s="42"/>
      <c r="I23" s="42"/>
      <c r="J23" s="42"/>
      <c r="K23" s="43"/>
    </row>
    <row r="24" spans="2:11" ht="14.25" customHeight="1" x14ac:dyDescent="0.3">
      <c r="E24" s="4"/>
    </row>
    <row r="25" spans="2:11" ht="14.25" customHeight="1" x14ac:dyDescent="0.3">
      <c r="C25" s="52"/>
      <c r="D25" s="52"/>
      <c r="E25" s="53"/>
    </row>
    <row r="26" spans="2:11" ht="14.25" customHeight="1" x14ac:dyDescent="0.3">
      <c r="E26" s="4"/>
    </row>
    <row r="27" spans="2:11" ht="14.25" customHeight="1" x14ac:dyDescent="0.3">
      <c r="E27" s="4"/>
    </row>
    <row r="28" spans="2:11" ht="14.25" customHeight="1" x14ac:dyDescent="0.3">
      <c r="E28" s="4"/>
    </row>
    <row r="29" spans="2:11" ht="14.25" customHeight="1" x14ac:dyDescent="0.3">
      <c r="E29" s="4"/>
    </row>
    <row r="30" spans="2:11" ht="14.25" customHeight="1" x14ac:dyDescent="0.3">
      <c r="E30" s="4"/>
    </row>
    <row r="31" spans="2:11" ht="14.25" customHeight="1" x14ac:dyDescent="0.3">
      <c r="E31" s="4"/>
    </row>
    <row r="32" spans="2:11" ht="14.25" customHeight="1" x14ac:dyDescent="0.3">
      <c r="E32" s="4"/>
    </row>
    <row r="33" spans="5:5" ht="14.25" customHeight="1" x14ac:dyDescent="0.3">
      <c r="E33" s="4"/>
    </row>
    <row r="34" spans="5:5" ht="14.25" customHeight="1" x14ac:dyDescent="0.3">
      <c r="E34" s="4"/>
    </row>
    <row r="35" spans="5:5" ht="14.25" customHeight="1" x14ac:dyDescent="0.3">
      <c r="E35" s="4"/>
    </row>
    <row r="36" spans="5:5" ht="14.25" customHeight="1" x14ac:dyDescent="0.3">
      <c r="E36" s="4"/>
    </row>
    <row r="37" spans="5:5" ht="14.25" customHeight="1" x14ac:dyDescent="0.3">
      <c r="E37" s="4"/>
    </row>
    <row r="38" spans="5:5" ht="14.25" customHeight="1" x14ac:dyDescent="0.3">
      <c r="E38" s="4"/>
    </row>
    <row r="39" spans="5:5" ht="14.25" customHeight="1" x14ac:dyDescent="0.3">
      <c r="E39" s="4"/>
    </row>
    <row r="40" spans="5:5" ht="14.25" customHeight="1" x14ac:dyDescent="0.3">
      <c r="E40" s="4"/>
    </row>
    <row r="41" spans="5:5" ht="15" customHeight="1" x14ac:dyDescent="0.3">
      <c r="E41" s="4"/>
    </row>
    <row r="42" spans="5:5" ht="14.25" customHeight="1" x14ac:dyDescent="0.3">
      <c r="E42" s="4"/>
    </row>
    <row r="43" spans="5:5" ht="14.25" customHeight="1" x14ac:dyDescent="0.3">
      <c r="E43" s="4"/>
    </row>
    <row r="44" spans="5:5" ht="14.25" customHeight="1" x14ac:dyDescent="0.3">
      <c r="E44" s="4"/>
    </row>
    <row r="45" spans="5:5" ht="14.25" customHeight="1" x14ac:dyDescent="0.3">
      <c r="E45" s="4"/>
    </row>
    <row r="46" spans="5:5" ht="14.25" customHeight="1" x14ac:dyDescent="0.3">
      <c r="E46" s="4"/>
    </row>
    <row r="47" spans="5:5" ht="15" customHeight="1" x14ac:dyDescent="0.3">
      <c r="E47" s="4"/>
    </row>
    <row r="48" spans="5:5" ht="14.25" customHeight="1" x14ac:dyDescent="0.3">
      <c r="E48" s="4"/>
    </row>
    <row r="49" spans="2:26" ht="14.25" customHeight="1" x14ac:dyDescent="0.3">
      <c r="E49" s="4"/>
    </row>
    <row r="50" spans="2:26" ht="14.25" customHeight="1" x14ac:dyDescent="0.3">
      <c r="E50" s="4"/>
    </row>
    <row r="51" spans="2:26" ht="14.25" customHeight="1" x14ac:dyDescent="0.3">
      <c r="E51" s="4"/>
    </row>
    <row r="52" spans="2:26" ht="14.25" customHeight="1" x14ac:dyDescent="0.3">
      <c r="E52" s="4"/>
    </row>
    <row r="53" spans="2:26" ht="14.25" customHeight="1" x14ac:dyDescent="0.3">
      <c r="B53" s="4"/>
      <c r="C53" s="4"/>
      <c r="D53" s="4"/>
      <c r="E53" s="4"/>
      <c r="F53" s="4"/>
      <c r="G53" s="4"/>
      <c r="H53" s="4"/>
      <c r="I53" s="4"/>
      <c r="J53" s="4"/>
      <c r="K53" s="4"/>
      <c r="L53" s="4"/>
      <c r="M53" s="4"/>
      <c r="N53" s="4"/>
      <c r="O53" s="4"/>
      <c r="P53" s="4"/>
      <c r="Q53" s="4"/>
      <c r="R53" s="4"/>
      <c r="S53" s="4"/>
      <c r="T53" s="4"/>
      <c r="U53" s="4"/>
      <c r="V53" s="4"/>
      <c r="W53" s="4"/>
      <c r="X53" s="4"/>
      <c r="Y53" s="4"/>
      <c r="Z53" s="4"/>
    </row>
    <row r="54" spans="2:26" ht="14.25" customHeight="1" x14ac:dyDescent="0.3">
      <c r="E54" s="4"/>
    </row>
    <row r="55" spans="2:26" ht="14.25" customHeight="1" x14ac:dyDescent="0.3">
      <c r="E55" s="4"/>
    </row>
    <row r="56" spans="2:26" ht="14.25" customHeight="1" x14ac:dyDescent="0.3">
      <c r="E56" s="4"/>
    </row>
    <row r="57" spans="2:26" ht="14.25" customHeight="1" x14ac:dyDescent="0.3">
      <c r="E57" s="4"/>
    </row>
    <row r="58" spans="2:26" ht="14.25" customHeight="1" x14ac:dyDescent="0.3">
      <c r="E58" s="4"/>
    </row>
    <row r="59" spans="2:26" ht="14.25" customHeight="1" x14ac:dyDescent="0.3">
      <c r="E59" s="4"/>
    </row>
    <row r="60" spans="2:26" ht="14.25" customHeight="1" x14ac:dyDescent="0.3">
      <c r="E60" s="4"/>
    </row>
    <row r="61" spans="2:26" ht="14.25" customHeight="1" x14ac:dyDescent="0.3">
      <c r="E61" s="4"/>
    </row>
    <row r="62" spans="2:26" ht="14.25" customHeight="1" x14ac:dyDescent="0.3">
      <c r="E62" s="4"/>
    </row>
    <row r="63" spans="2:26" ht="14.25" customHeight="1" x14ac:dyDescent="0.3">
      <c r="E63" s="4"/>
    </row>
    <row r="64" spans="2:26" ht="14.25" customHeight="1" x14ac:dyDescent="0.3">
      <c r="E64" s="4"/>
    </row>
    <row r="65" spans="5:5" ht="14.25" customHeight="1" x14ac:dyDescent="0.3">
      <c r="E65" s="4"/>
    </row>
    <row r="66" spans="5:5" ht="14.25" customHeight="1" x14ac:dyDescent="0.3">
      <c r="E66" s="4"/>
    </row>
    <row r="67" spans="5:5" ht="14.25" customHeight="1" x14ac:dyDescent="0.3">
      <c r="E67" s="4"/>
    </row>
    <row r="68" spans="5:5" ht="14.25" customHeight="1" x14ac:dyDescent="0.3">
      <c r="E68" s="4"/>
    </row>
    <row r="69" spans="5:5" ht="15" customHeight="1" x14ac:dyDescent="0.3">
      <c r="E69" s="4"/>
    </row>
    <row r="70" spans="5:5" ht="14.25" customHeight="1" x14ac:dyDescent="0.3">
      <c r="E70" s="4"/>
    </row>
    <row r="71" spans="5:5" ht="14.25" customHeight="1" x14ac:dyDescent="0.3">
      <c r="E71" s="4"/>
    </row>
    <row r="72" spans="5:5" ht="14.25" customHeight="1" x14ac:dyDescent="0.3">
      <c r="E72" s="4"/>
    </row>
    <row r="73" spans="5:5" ht="14.25" customHeight="1" x14ac:dyDescent="0.3">
      <c r="E73" s="4"/>
    </row>
    <row r="74" spans="5:5" ht="14.25" customHeight="1" x14ac:dyDescent="0.3">
      <c r="E74" s="4"/>
    </row>
    <row r="75" spans="5:5" ht="14.25" customHeight="1" x14ac:dyDescent="0.3">
      <c r="E75" s="4"/>
    </row>
    <row r="76" spans="5:5" ht="14.25" customHeight="1" x14ac:dyDescent="0.3">
      <c r="E76" s="4"/>
    </row>
    <row r="77" spans="5:5" ht="14.25" customHeight="1" x14ac:dyDescent="0.3">
      <c r="E77" s="4"/>
    </row>
    <row r="78" spans="5:5" ht="14.25" customHeight="1" x14ac:dyDescent="0.3">
      <c r="E78" s="4"/>
    </row>
    <row r="79" spans="5:5" ht="15" customHeight="1" x14ac:dyDescent="0.3">
      <c r="E79" s="4"/>
    </row>
    <row r="80" spans="5:5" ht="14.25" customHeight="1" x14ac:dyDescent="0.3">
      <c r="E80" s="4"/>
    </row>
    <row r="81" spans="5:5" ht="14.25" customHeight="1" x14ac:dyDescent="0.3">
      <c r="E81" s="4"/>
    </row>
    <row r="82" spans="5:5" ht="14.25" customHeight="1" x14ac:dyDescent="0.3">
      <c r="E82" s="4"/>
    </row>
    <row r="83" spans="5:5" ht="14.25" customHeight="1" x14ac:dyDescent="0.3">
      <c r="E83" s="4"/>
    </row>
    <row r="84" spans="5:5" ht="14.25" customHeight="1" x14ac:dyDescent="0.3">
      <c r="E84" s="4"/>
    </row>
    <row r="85" spans="5:5" ht="14.25" customHeight="1" x14ac:dyDescent="0.3">
      <c r="E85" s="4"/>
    </row>
    <row r="86" spans="5:5" ht="14.25" customHeight="1" x14ac:dyDescent="0.3">
      <c r="E86" s="4"/>
    </row>
    <row r="87" spans="5:5" ht="14.25" customHeight="1" x14ac:dyDescent="0.3">
      <c r="E87" s="4"/>
    </row>
    <row r="88" spans="5:5" ht="14.25" customHeight="1" x14ac:dyDescent="0.3">
      <c r="E88" s="4"/>
    </row>
    <row r="89" spans="5:5" ht="14.25" customHeight="1" x14ac:dyDescent="0.3">
      <c r="E89" s="4"/>
    </row>
    <row r="90" spans="5:5" ht="14.25" customHeight="1" x14ac:dyDescent="0.3">
      <c r="E90" s="4"/>
    </row>
    <row r="91" spans="5:5" ht="14.25" customHeight="1" x14ac:dyDescent="0.3">
      <c r="E91" s="4"/>
    </row>
    <row r="92" spans="5:5" ht="14.25" customHeight="1" x14ac:dyDescent="0.3">
      <c r="E92" s="4"/>
    </row>
    <row r="93" spans="5:5" ht="14.25" customHeight="1" x14ac:dyDescent="0.3">
      <c r="E93" s="4"/>
    </row>
    <row r="94" spans="5:5" ht="14.25" customHeight="1" x14ac:dyDescent="0.3">
      <c r="E94" s="4"/>
    </row>
    <row r="95" spans="5:5" ht="14.25" customHeight="1" x14ac:dyDescent="0.3">
      <c r="E95" s="4"/>
    </row>
    <row r="96" spans="5:5" ht="14.25" customHeight="1" x14ac:dyDescent="0.3">
      <c r="E96" s="4"/>
    </row>
    <row r="97" spans="5:5" ht="14.25" customHeight="1" x14ac:dyDescent="0.3">
      <c r="E97" s="4"/>
    </row>
    <row r="98" spans="5:5" ht="14.25" customHeight="1" x14ac:dyDescent="0.3">
      <c r="E98" s="4"/>
    </row>
    <row r="99" spans="5:5" ht="14.25" customHeight="1" x14ac:dyDescent="0.3">
      <c r="E99" s="4"/>
    </row>
    <row r="100" spans="5:5" ht="14.25" customHeight="1" x14ac:dyDescent="0.3">
      <c r="E100" s="4"/>
    </row>
    <row r="101" spans="5:5" ht="14.25" customHeight="1" x14ac:dyDescent="0.3">
      <c r="E101" s="4"/>
    </row>
    <row r="102" spans="5:5" ht="14.25" customHeight="1" x14ac:dyDescent="0.3">
      <c r="E102" s="4"/>
    </row>
    <row r="103" spans="5:5" ht="14.25" customHeight="1" x14ac:dyDescent="0.3">
      <c r="E103" s="4"/>
    </row>
    <row r="104" spans="5:5" ht="14.25" customHeight="1" x14ac:dyDescent="0.3">
      <c r="E104" s="4"/>
    </row>
    <row r="105" spans="5:5" ht="14.25" customHeight="1" x14ac:dyDescent="0.3">
      <c r="E105" s="4"/>
    </row>
    <row r="106" spans="5:5" ht="14.25" customHeight="1" x14ac:dyDescent="0.3">
      <c r="E106" s="4"/>
    </row>
    <row r="107" spans="5:5" ht="14.25" customHeight="1" x14ac:dyDescent="0.3">
      <c r="E107" s="4"/>
    </row>
    <row r="108" spans="5:5" ht="14.25" customHeight="1" x14ac:dyDescent="0.3">
      <c r="E108" s="4"/>
    </row>
    <row r="109" spans="5:5" ht="14.25" customHeight="1" x14ac:dyDescent="0.3">
      <c r="E109" s="4"/>
    </row>
    <row r="110" spans="5:5" ht="14.25" customHeight="1" x14ac:dyDescent="0.3">
      <c r="E110" s="4"/>
    </row>
    <row r="111" spans="5:5" ht="14.25" customHeight="1" x14ac:dyDescent="0.3">
      <c r="E111" s="4"/>
    </row>
    <row r="112" spans="5:5" ht="14.25" customHeight="1" x14ac:dyDescent="0.3">
      <c r="E112" s="4"/>
    </row>
    <row r="113" spans="5:5" ht="14.25" customHeight="1" x14ac:dyDescent="0.3">
      <c r="E113" s="4"/>
    </row>
    <row r="114" spans="5:5" ht="14.25" customHeight="1" x14ac:dyDescent="0.3">
      <c r="E114" s="4"/>
    </row>
    <row r="115" spans="5:5" ht="14.25" customHeight="1" x14ac:dyDescent="0.3">
      <c r="E115" s="4"/>
    </row>
    <row r="116" spans="5:5" ht="14.25" customHeight="1" x14ac:dyDescent="0.3">
      <c r="E116" s="4"/>
    </row>
    <row r="117" spans="5:5" ht="14.25" customHeight="1" x14ac:dyDescent="0.3">
      <c r="E117" s="4"/>
    </row>
    <row r="118" spans="5:5" ht="14.25" customHeight="1" x14ac:dyDescent="0.3">
      <c r="E118" s="4"/>
    </row>
    <row r="119" spans="5:5" ht="14.25" customHeight="1" x14ac:dyDescent="0.3">
      <c r="E119" s="4"/>
    </row>
    <row r="120" spans="5:5" ht="14.25" customHeight="1" x14ac:dyDescent="0.3">
      <c r="E120" s="4"/>
    </row>
    <row r="121" spans="5:5" ht="14.25" customHeight="1" x14ac:dyDescent="0.3">
      <c r="E121" s="4"/>
    </row>
    <row r="122" spans="5:5" ht="14.25" customHeight="1" x14ac:dyDescent="0.3">
      <c r="E122" s="4"/>
    </row>
    <row r="123" spans="5:5" ht="14.25" customHeight="1" x14ac:dyDescent="0.3">
      <c r="E123" s="4"/>
    </row>
    <row r="124" spans="5:5" ht="14.25" customHeight="1" x14ac:dyDescent="0.3">
      <c r="E124" s="4"/>
    </row>
    <row r="125" spans="5:5" ht="14.25" customHeight="1" x14ac:dyDescent="0.3">
      <c r="E125" s="4"/>
    </row>
    <row r="126" spans="5:5" ht="14.25" customHeight="1" x14ac:dyDescent="0.3">
      <c r="E126" s="4"/>
    </row>
    <row r="127" spans="5:5" ht="14.25" customHeight="1" x14ac:dyDescent="0.3">
      <c r="E127" s="4"/>
    </row>
    <row r="128" spans="5:5" ht="14.25" customHeight="1" x14ac:dyDescent="0.3">
      <c r="E128" s="4"/>
    </row>
    <row r="129" spans="5:5" ht="14.25" customHeight="1" x14ac:dyDescent="0.3">
      <c r="E129" s="4"/>
    </row>
    <row r="130" spans="5:5" ht="14.25" customHeight="1" x14ac:dyDescent="0.3">
      <c r="E130" s="4"/>
    </row>
    <row r="131" spans="5:5" ht="14.25" customHeight="1" x14ac:dyDescent="0.3">
      <c r="E131" s="4"/>
    </row>
    <row r="132" spans="5:5" ht="14.25" customHeight="1" x14ac:dyDescent="0.3">
      <c r="E132" s="4"/>
    </row>
    <row r="133" spans="5:5" ht="14.25" customHeight="1" x14ac:dyDescent="0.3">
      <c r="E133" s="4"/>
    </row>
    <row r="134" spans="5:5" ht="14.25" customHeight="1" x14ac:dyDescent="0.3">
      <c r="E134" s="4"/>
    </row>
    <row r="135" spans="5:5" ht="14.25" customHeight="1" x14ac:dyDescent="0.3">
      <c r="E135" s="4"/>
    </row>
    <row r="136" spans="5:5" ht="14.25" customHeight="1" x14ac:dyDescent="0.3">
      <c r="E136" s="4"/>
    </row>
    <row r="137" spans="5:5" ht="14.25" customHeight="1" x14ac:dyDescent="0.3">
      <c r="E137" s="4"/>
    </row>
    <row r="138" spans="5:5" ht="14.25" customHeight="1" x14ac:dyDescent="0.3">
      <c r="E138" s="4"/>
    </row>
    <row r="139" spans="5:5" ht="14.25" customHeight="1" x14ac:dyDescent="0.3">
      <c r="E139" s="4"/>
    </row>
    <row r="140" spans="5:5" ht="14.25" customHeight="1" x14ac:dyDescent="0.3">
      <c r="E140" s="4"/>
    </row>
    <row r="141" spans="5:5" ht="14.25" customHeight="1" x14ac:dyDescent="0.3">
      <c r="E141" s="4"/>
    </row>
    <row r="142" spans="5:5" ht="14.25" customHeight="1" x14ac:dyDescent="0.3">
      <c r="E142" s="4"/>
    </row>
    <row r="143" spans="5:5" ht="14.25" customHeight="1" x14ac:dyDescent="0.3">
      <c r="E143" s="4"/>
    </row>
    <row r="144" spans="5:5" ht="14.25" customHeight="1" x14ac:dyDescent="0.3">
      <c r="E144" s="4"/>
    </row>
    <row r="145" spans="5:5" ht="14.25" customHeight="1" x14ac:dyDescent="0.3">
      <c r="E145" s="4"/>
    </row>
    <row r="146" spans="5:5" ht="14.25" customHeight="1" x14ac:dyDescent="0.3">
      <c r="E146" s="4"/>
    </row>
    <row r="147" spans="5:5" ht="14.25" customHeight="1" x14ac:dyDescent="0.3">
      <c r="E147" s="4"/>
    </row>
    <row r="148" spans="5:5" ht="14.25" customHeight="1" x14ac:dyDescent="0.3">
      <c r="E148" s="4"/>
    </row>
    <row r="149" spans="5:5" ht="14.25" customHeight="1" x14ac:dyDescent="0.3">
      <c r="E149" s="4"/>
    </row>
    <row r="150" spans="5:5" ht="14.25" customHeight="1" x14ac:dyDescent="0.3">
      <c r="E150" s="4"/>
    </row>
    <row r="151" spans="5:5" ht="14.25" customHeight="1" x14ac:dyDescent="0.3">
      <c r="E151" s="4"/>
    </row>
    <row r="152" spans="5:5" ht="14.25" customHeight="1" x14ac:dyDescent="0.3">
      <c r="E152" s="4"/>
    </row>
    <row r="153" spans="5:5" ht="14.25" customHeight="1" x14ac:dyDescent="0.3">
      <c r="E153" s="4"/>
    </row>
    <row r="154" spans="5:5" ht="14.25" customHeight="1" x14ac:dyDescent="0.3">
      <c r="E154" s="4"/>
    </row>
    <row r="155" spans="5:5" ht="14.25" customHeight="1" x14ac:dyDescent="0.3">
      <c r="E155" s="4"/>
    </row>
    <row r="156" spans="5:5" ht="14.25" customHeight="1" x14ac:dyDescent="0.3">
      <c r="E156" s="4"/>
    </row>
    <row r="157" spans="5:5" ht="14.25" customHeight="1" x14ac:dyDescent="0.3">
      <c r="E157" s="4"/>
    </row>
    <row r="158" spans="5:5" ht="14.25" customHeight="1" x14ac:dyDescent="0.3">
      <c r="E158" s="4"/>
    </row>
    <row r="159" spans="5:5" ht="14.25" customHeight="1" x14ac:dyDescent="0.3">
      <c r="E159" s="4"/>
    </row>
    <row r="160" spans="5:5" ht="14.25" customHeight="1" x14ac:dyDescent="0.3">
      <c r="E160" s="4"/>
    </row>
    <row r="161" spans="5:5" ht="14.25" customHeight="1" x14ac:dyDescent="0.3">
      <c r="E161" s="4"/>
    </row>
    <row r="162" spans="5:5" ht="14.25" customHeight="1" x14ac:dyDescent="0.3">
      <c r="E162" s="4"/>
    </row>
    <row r="163" spans="5:5" ht="14.25" customHeight="1" x14ac:dyDescent="0.3">
      <c r="E163" s="4"/>
    </row>
    <row r="164" spans="5:5" ht="14.25" customHeight="1" x14ac:dyDescent="0.3">
      <c r="E164" s="4"/>
    </row>
    <row r="165" spans="5:5" ht="14.25" customHeight="1" x14ac:dyDescent="0.3">
      <c r="E165" s="4"/>
    </row>
    <row r="166" spans="5:5" ht="14.25" customHeight="1" x14ac:dyDescent="0.3">
      <c r="E166" s="4"/>
    </row>
    <row r="167" spans="5:5" ht="14.25" customHeight="1" x14ac:dyDescent="0.3">
      <c r="E167" s="4"/>
    </row>
    <row r="168" spans="5:5" ht="14.25" customHeight="1" x14ac:dyDescent="0.3">
      <c r="E168" s="4"/>
    </row>
    <row r="169" spans="5:5" ht="14.25" customHeight="1" x14ac:dyDescent="0.3">
      <c r="E169" s="4"/>
    </row>
    <row r="170" spans="5:5" ht="14.25" customHeight="1" x14ac:dyDescent="0.3">
      <c r="E170" s="4"/>
    </row>
    <row r="171" spans="5:5" ht="14.25" customHeight="1" x14ac:dyDescent="0.3">
      <c r="E171" s="4"/>
    </row>
    <row r="172" spans="5:5" ht="14.25" customHeight="1" x14ac:dyDescent="0.3">
      <c r="E172" s="4"/>
    </row>
    <row r="173" spans="5:5" ht="14.25" customHeight="1" x14ac:dyDescent="0.3">
      <c r="E173" s="4"/>
    </row>
    <row r="174" spans="5:5" ht="14.25" customHeight="1" x14ac:dyDescent="0.3">
      <c r="E174" s="4"/>
    </row>
    <row r="175" spans="5:5" ht="14.25" customHeight="1" x14ac:dyDescent="0.3">
      <c r="E175" s="4"/>
    </row>
    <row r="176" spans="5:5" ht="14.25" customHeight="1" x14ac:dyDescent="0.3">
      <c r="E176" s="4"/>
    </row>
    <row r="177" spans="5:5" ht="14.25" customHeight="1" x14ac:dyDescent="0.3">
      <c r="E177" s="4"/>
    </row>
    <row r="178" spans="5:5" ht="14.25" customHeight="1" x14ac:dyDescent="0.3">
      <c r="E178" s="4"/>
    </row>
    <row r="179" spans="5:5" ht="14.25" customHeight="1" x14ac:dyDescent="0.3">
      <c r="E179" s="4"/>
    </row>
    <row r="180" spans="5:5" ht="14.25" customHeight="1" x14ac:dyDescent="0.3">
      <c r="E180" s="4"/>
    </row>
    <row r="181" spans="5:5" ht="14.25" customHeight="1" x14ac:dyDescent="0.3">
      <c r="E181" s="4"/>
    </row>
    <row r="182" spans="5:5" ht="14.25" customHeight="1" x14ac:dyDescent="0.3">
      <c r="E182" s="4"/>
    </row>
    <row r="183" spans="5:5" ht="14.25" customHeight="1" x14ac:dyDescent="0.3">
      <c r="E183" s="4"/>
    </row>
    <row r="184" spans="5:5" ht="14.25" customHeight="1" x14ac:dyDescent="0.3">
      <c r="E184" s="4"/>
    </row>
    <row r="185" spans="5:5" ht="14.25" customHeight="1" x14ac:dyDescent="0.3">
      <c r="E185" s="4"/>
    </row>
    <row r="186" spans="5:5" ht="14.25" customHeight="1" x14ac:dyDescent="0.3">
      <c r="E186" s="4"/>
    </row>
    <row r="187" spans="5:5" ht="14.25" customHeight="1" x14ac:dyDescent="0.3">
      <c r="E187" s="4"/>
    </row>
    <row r="188" spans="5:5" ht="14.25" customHeight="1" x14ac:dyDescent="0.3">
      <c r="E188" s="4"/>
    </row>
    <row r="189" spans="5:5" ht="14.25" customHeight="1" x14ac:dyDescent="0.3">
      <c r="E189" s="4"/>
    </row>
    <row r="190" spans="5:5" ht="14.25" customHeight="1" x14ac:dyDescent="0.3">
      <c r="E190" s="4"/>
    </row>
    <row r="191" spans="5:5" ht="14.25" customHeight="1" x14ac:dyDescent="0.3">
      <c r="E191" s="4"/>
    </row>
    <row r="192" spans="5:5" ht="14.25" customHeight="1" x14ac:dyDescent="0.3">
      <c r="E192" s="4"/>
    </row>
    <row r="193" spans="5:5" ht="14.25" customHeight="1" x14ac:dyDescent="0.3">
      <c r="E193" s="4"/>
    </row>
    <row r="194" spans="5:5" ht="14.25" customHeight="1" x14ac:dyDescent="0.3">
      <c r="E194" s="4"/>
    </row>
    <row r="195" spans="5:5" ht="14.25" customHeight="1" x14ac:dyDescent="0.3">
      <c r="E195" s="4"/>
    </row>
    <row r="196" spans="5:5" ht="14.25" customHeight="1" x14ac:dyDescent="0.3">
      <c r="E196" s="4"/>
    </row>
    <row r="197" spans="5:5" ht="14.25" customHeight="1" x14ac:dyDescent="0.3">
      <c r="E197" s="4"/>
    </row>
    <row r="198" spans="5:5" ht="14.25" customHeight="1" x14ac:dyDescent="0.3">
      <c r="E198" s="4"/>
    </row>
    <row r="199" spans="5:5" ht="14.25" customHeight="1" x14ac:dyDescent="0.3">
      <c r="E199" s="4"/>
    </row>
    <row r="200" spans="5:5" ht="14.25" customHeight="1" x14ac:dyDescent="0.3">
      <c r="E200" s="4"/>
    </row>
    <row r="201" spans="5:5" ht="14.25" customHeight="1" x14ac:dyDescent="0.3">
      <c r="E201" s="4"/>
    </row>
    <row r="202" spans="5:5" ht="14.25" customHeight="1" x14ac:dyDescent="0.3">
      <c r="E202" s="4"/>
    </row>
    <row r="203" spans="5:5" ht="14.25" customHeight="1" x14ac:dyDescent="0.3">
      <c r="E203" s="4"/>
    </row>
    <row r="204" spans="5:5" ht="14.25" customHeight="1" x14ac:dyDescent="0.3">
      <c r="E204" s="4"/>
    </row>
    <row r="205" spans="5:5" ht="14.25" customHeight="1" x14ac:dyDescent="0.3">
      <c r="E205" s="4"/>
    </row>
    <row r="206" spans="5:5" ht="14.25" customHeight="1" x14ac:dyDescent="0.3">
      <c r="E206" s="4"/>
    </row>
    <row r="207" spans="5:5" ht="14.25" customHeight="1" x14ac:dyDescent="0.3">
      <c r="E207" s="4"/>
    </row>
    <row r="208" spans="5:5" ht="14.25" customHeight="1" x14ac:dyDescent="0.3">
      <c r="E208" s="4"/>
    </row>
    <row r="209" spans="5:5" ht="14.25" customHeight="1" x14ac:dyDescent="0.3">
      <c r="E209" s="4"/>
    </row>
    <row r="210" spans="5:5" ht="14.25" customHeight="1" x14ac:dyDescent="0.3">
      <c r="E210" s="4"/>
    </row>
    <row r="211" spans="5:5" ht="14.25" customHeight="1" x14ac:dyDescent="0.3">
      <c r="E211" s="4"/>
    </row>
    <row r="212" spans="5:5" ht="14.25" customHeight="1" x14ac:dyDescent="0.3">
      <c r="E212" s="4"/>
    </row>
    <row r="213" spans="5:5" ht="14.25" customHeight="1" x14ac:dyDescent="0.3">
      <c r="E213" s="4"/>
    </row>
    <row r="214" spans="5:5" ht="14.25" customHeight="1" x14ac:dyDescent="0.3">
      <c r="E214" s="4"/>
    </row>
    <row r="215" spans="5:5" ht="14.25" customHeight="1" x14ac:dyDescent="0.3">
      <c r="E215" s="4"/>
    </row>
    <row r="216" spans="5:5" ht="14.25" customHeight="1" x14ac:dyDescent="0.3">
      <c r="E216" s="4"/>
    </row>
    <row r="217" spans="5:5" ht="14.25" customHeight="1" x14ac:dyDescent="0.3">
      <c r="E217" s="4"/>
    </row>
    <row r="218" spans="5:5" ht="14.25" customHeight="1" x14ac:dyDescent="0.3">
      <c r="E218" s="4"/>
    </row>
    <row r="219" spans="5:5" ht="14.25" customHeight="1" x14ac:dyDescent="0.3">
      <c r="E219" s="4"/>
    </row>
    <row r="220" spans="5:5" ht="14.25" customHeight="1" x14ac:dyDescent="0.3">
      <c r="E220" s="4"/>
    </row>
    <row r="221" spans="5:5" ht="14.25" customHeight="1" x14ac:dyDescent="0.3">
      <c r="E221" s="4"/>
    </row>
    <row r="222" spans="5:5" ht="14.25" customHeight="1" x14ac:dyDescent="0.3">
      <c r="E222" s="4"/>
    </row>
    <row r="223" spans="5:5" ht="14.25" customHeight="1" x14ac:dyDescent="0.3">
      <c r="E223" s="4"/>
    </row>
    <row r="224" spans="5:5" ht="14.25" customHeight="1" x14ac:dyDescent="0.3">
      <c r="E224" s="4"/>
    </row>
    <row r="225" spans="5:5" ht="14.25" customHeight="1" x14ac:dyDescent="0.3">
      <c r="E225" s="4"/>
    </row>
    <row r="226" spans="5:5" ht="14.25" customHeight="1" x14ac:dyDescent="0.3">
      <c r="E226" s="4"/>
    </row>
    <row r="227" spans="5:5" ht="14.25" customHeight="1" x14ac:dyDescent="0.3">
      <c r="E227" s="4"/>
    </row>
    <row r="228" spans="5:5" ht="14.25" customHeight="1" x14ac:dyDescent="0.3">
      <c r="E228" s="4"/>
    </row>
    <row r="229" spans="5:5" ht="14.25" customHeight="1" x14ac:dyDescent="0.3">
      <c r="E229" s="4"/>
    </row>
    <row r="230" spans="5:5" ht="14.25" customHeight="1" x14ac:dyDescent="0.3">
      <c r="E230" s="4"/>
    </row>
    <row r="231" spans="5:5" ht="14.25" customHeight="1" x14ac:dyDescent="0.3">
      <c r="E231" s="4"/>
    </row>
    <row r="232" spans="5:5" ht="14.25" customHeight="1" x14ac:dyDescent="0.3">
      <c r="E232" s="4"/>
    </row>
    <row r="233" spans="5:5" ht="14.25" customHeight="1" x14ac:dyDescent="0.3">
      <c r="E233" s="4"/>
    </row>
    <row r="234" spans="5:5" ht="14.25" customHeight="1" x14ac:dyDescent="0.3">
      <c r="E234" s="4"/>
    </row>
    <row r="235" spans="5:5" ht="14.25" customHeight="1" x14ac:dyDescent="0.3">
      <c r="E235" s="4"/>
    </row>
    <row r="236" spans="5:5" ht="14.25" customHeight="1" x14ac:dyDescent="0.3">
      <c r="E236" s="4"/>
    </row>
    <row r="237" spans="5:5" ht="14.25" customHeight="1" x14ac:dyDescent="0.3">
      <c r="E237" s="4"/>
    </row>
    <row r="238" spans="5:5" ht="14.25" customHeight="1" x14ac:dyDescent="0.3">
      <c r="E238" s="4"/>
    </row>
    <row r="239" spans="5:5" ht="14.25" customHeight="1" x14ac:dyDescent="0.3">
      <c r="E239" s="4"/>
    </row>
    <row r="240" spans="5:5" ht="14.25" customHeight="1" x14ac:dyDescent="0.3">
      <c r="E240" s="4"/>
    </row>
    <row r="241" spans="5:5" ht="14.25" customHeight="1" x14ac:dyDescent="0.3">
      <c r="E241" s="4"/>
    </row>
    <row r="242" spans="5:5" ht="14.25" customHeight="1" x14ac:dyDescent="0.3">
      <c r="E242" s="4"/>
    </row>
    <row r="243" spans="5:5" ht="14.25" customHeight="1" x14ac:dyDescent="0.3">
      <c r="E243" s="4"/>
    </row>
    <row r="244" spans="5:5" ht="14.25" customHeight="1" x14ac:dyDescent="0.3">
      <c r="E244" s="4"/>
    </row>
    <row r="245" spans="5:5" ht="14.25" customHeight="1" x14ac:dyDescent="0.3">
      <c r="E245" s="4"/>
    </row>
    <row r="246" spans="5:5" ht="14.25" customHeight="1" x14ac:dyDescent="0.3">
      <c r="E246" s="4"/>
    </row>
    <row r="247" spans="5:5" ht="14.25" customHeight="1" x14ac:dyDescent="0.3">
      <c r="E247" s="4"/>
    </row>
    <row r="248" spans="5:5" ht="14.25" customHeight="1" x14ac:dyDescent="0.3">
      <c r="E248" s="4"/>
    </row>
    <row r="249" spans="5:5" ht="14.25" customHeight="1" x14ac:dyDescent="0.3">
      <c r="E249" s="4"/>
    </row>
    <row r="250" spans="5:5" ht="14.25" customHeight="1" x14ac:dyDescent="0.3">
      <c r="E250" s="4"/>
    </row>
    <row r="251" spans="5:5" ht="14.25" customHeight="1" x14ac:dyDescent="0.3">
      <c r="E251" s="4"/>
    </row>
    <row r="252" spans="5:5" ht="14.25" customHeight="1" x14ac:dyDescent="0.3">
      <c r="E252" s="4"/>
    </row>
    <row r="253" spans="5:5" ht="14.25" customHeight="1" x14ac:dyDescent="0.3">
      <c r="E253" s="4"/>
    </row>
    <row r="254" spans="5:5" ht="14.25" customHeight="1" x14ac:dyDescent="0.3">
      <c r="E254" s="4"/>
    </row>
    <row r="255" spans="5:5" ht="14.25" customHeight="1" x14ac:dyDescent="0.3">
      <c r="E255" s="4"/>
    </row>
    <row r="256" spans="5:5" ht="14.25" customHeight="1" x14ac:dyDescent="0.3">
      <c r="E256" s="4"/>
    </row>
    <row r="257" spans="5:5" ht="14.25" customHeight="1" x14ac:dyDescent="0.3">
      <c r="E257" s="4"/>
    </row>
    <row r="258" spans="5:5" ht="14.25" customHeight="1" x14ac:dyDescent="0.3">
      <c r="E258" s="4"/>
    </row>
    <row r="259" spans="5:5" ht="14.25" customHeight="1" x14ac:dyDescent="0.3">
      <c r="E259" s="4"/>
    </row>
    <row r="260" spans="5:5" ht="14.25" customHeight="1" x14ac:dyDescent="0.3">
      <c r="E260" s="4"/>
    </row>
    <row r="261" spans="5:5" ht="14.25" customHeight="1" x14ac:dyDescent="0.3">
      <c r="E261" s="4"/>
    </row>
    <row r="262" spans="5:5" ht="14.25" customHeight="1" x14ac:dyDescent="0.3">
      <c r="E262" s="4"/>
    </row>
    <row r="263" spans="5:5" ht="14.25" customHeight="1" x14ac:dyDescent="0.3">
      <c r="E263" s="4"/>
    </row>
    <row r="264" spans="5:5" ht="14.25" customHeight="1" x14ac:dyDescent="0.3">
      <c r="E264" s="4"/>
    </row>
    <row r="265" spans="5:5" ht="14.25" customHeight="1" x14ac:dyDescent="0.3">
      <c r="E265" s="4"/>
    </row>
    <row r="266" spans="5:5" ht="14.25" customHeight="1" x14ac:dyDescent="0.3">
      <c r="E266" s="4"/>
    </row>
    <row r="267" spans="5:5" ht="14.25" customHeight="1" x14ac:dyDescent="0.3">
      <c r="E267" s="4"/>
    </row>
    <row r="268" spans="5:5" ht="14.25" customHeight="1" x14ac:dyDescent="0.3">
      <c r="E268" s="4"/>
    </row>
    <row r="269" spans="5:5" ht="14.25" customHeight="1" x14ac:dyDescent="0.3">
      <c r="E269" s="4"/>
    </row>
    <row r="270" spans="5:5" ht="14.25" customHeight="1" x14ac:dyDescent="0.3">
      <c r="E270" s="4"/>
    </row>
    <row r="271" spans="5:5" ht="14.25" customHeight="1" x14ac:dyDescent="0.3">
      <c r="E271" s="4"/>
    </row>
    <row r="272" spans="5:5" ht="14.25" customHeight="1" x14ac:dyDescent="0.3">
      <c r="E272" s="4"/>
    </row>
    <row r="273" spans="5:5" ht="14.25" customHeight="1" x14ac:dyDescent="0.3">
      <c r="E273" s="4"/>
    </row>
    <row r="274" spans="5:5" ht="14.25" customHeight="1" x14ac:dyDescent="0.3">
      <c r="E274" s="4"/>
    </row>
    <row r="275" spans="5:5" ht="14.25" customHeight="1" x14ac:dyDescent="0.3">
      <c r="E275" s="4"/>
    </row>
    <row r="276" spans="5:5" ht="14.25" customHeight="1" x14ac:dyDescent="0.3">
      <c r="E276" s="4"/>
    </row>
    <row r="277" spans="5:5" ht="14.25" customHeight="1" x14ac:dyDescent="0.3">
      <c r="E277" s="4"/>
    </row>
    <row r="278" spans="5:5" ht="14.25" customHeight="1" x14ac:dyDescent="0.3">
      <c r="E278" s="4"/>
    </row>
    <row r="279" spans="5:5" ht="14.25" customHeight="1" x14ac:dyDescent="0.3">
      <c r="E279" s="4"/>
    </row>
    <row r="280" spans="5:5" ht="14.25" customHeight="1" x14ac:dyDescent="0.3">
      <c r="E280" s="4"/>
    </row>
    <row r="281" spans="5:5" ht="14.25" customHeight="1" x14ac:dyDescent="0.3">
      <c r="E281" s="4"/>
    </row>
    <row r="282" spans="5:5" ht="14.25" customHeight="1" x14ac:dyDescent="0.3">
      <c r="E282" s="4"/>
    </row>
    <row r="283" spans="5:5" ht="14.25" customHeight="1" x14ac:dyDescent="0.3">
      <c r="E283" s="4"/>
    </row>
    <row r="284" spans="5:5" ht="14.25" customHeight="1" x14ac:dyDescent="0.3">
      <c r="E284" s="4"/>
    </row>
    <row r="285" spans="5:5" ht="14.25" customHeight="1" x14ac:dyDescent="0.3">
      <c r="E285" s="4"/>
    </row>
    <row r="286" spans="5:5" ht="14.25" customHeight="1" x14ac:dyDescent="0.3">
      <c r="E286" s="4"/>
    </row>
    <row r="287" spans="5:5" ht="14.25" customHeight="1" x14ac:dyDescent="0.3">
      <c r="E287" s="4"/>
    </row>
    <row r="288" spans="5:5" ht="14.25" customHeight="1" x14ac:dyDescent="0.3">
      <c r="E288" s="4"/>
    </row>
    <row r="289" spans="5:5" ht="14.25" customHeight="1" x14ac:dyDescent="0.3">
      <c r="E289" s="4"/>
    </row>
    <row r="290" spans="5:5" ht="14.25" customHeight="1" x14ac:dyDescent="0.3">
      <c r="E290" s="4"/>
    </row>
    <row r="291" spans="5:5" ht="14.25" customHeight="1" x14ac:dyDescent="0.3">
      <c r="E291" s="4"/>
    </row>
    <row r="292" spans="5:5" ht="14.25" customHeight="1" x14ac:dyDescent="0.3">
      <c r="E292" s="4"/>
    </row>
    <row r="293" spans="5:5" ht="14.25" customHeight="1" x14ac:dyDescent="0.3">
      <c r="E293" s="4"/>
    </row>
    <row r="294" spans="5:5" ht="14.25" customHeight="1" x14ac:dyDescent="0.3">
      <c r="E294" s="4"/>
    </row>
    <row r="295" spans="5:5" ht="14.25" customHeight="1" x14ac:dyDescent="0.3">
      <c r="E295" s="4"/>
    </row>
    <row r="296" spans="5:5" ht="14.25" customHeight="1" x14ac:dyDescent="0.3">
      <c r="E296" s="4"/>
    </row>
    <row r="297" spans="5:5" ht="14.25" customHeight="1" x14ac:dyDescent="0.3">
      <c r="E297" s="4"/>
    </row>
    <row r="298" spans="5:5" ht="14.25" customHeight="1" x14ac:dyDescent="0.3">
      <c r="E298" s="4"/>
    </row>
    <row r="299" spans="5:5" ht="14.25" customHeight="1" x14ac:dyDescent="0.3">
      <c r="E299" s="4"/>
    </row>
    <row r="300" spans="5:5" ht="14.25" customHeight="1" x14ac:dyDescent="0.3">
      <c r="E300" s="4"/>
    </row>
    <row r="301" spans="5:5" ht="14.25" customHeight="1" x14ac:dyDescent="0.3">
      <c r="E301" s="4"/>
    </row>
    <row r="302" spans="5:5" ht="14.25" customHeight="1" x14ac:dyDescent="0.3">
      <c r="E302" s="4"/>
    </row>
    <row r="303" spans="5:5" ht="14.25" customHeight="1" x14ac:dyDescent="0.3">
      <c r="E303" s="4"/>
    </row>
    <row r="304" spans="5:5" ht="14.25" customHeight="1" x14ac:dyDescent="0.3">
      <c r="E304" s="4"/>
    </row>
    <row r="305" spans="5:5" ht="14.25" customHeight="1" x14ac:dyDescent="0.3">
      <c r="E305" s="4"/>
    </row>
    <row r="306" spans="5:5" ht="14.25" customHeight="1" x14ac:dyDescent="0.3">
      <c r="E306" s="4"/>
    </row>
    <row r="307" spans="5:5" ht="14.25" customHeight="1" x14ac:dyDescent="0.3">
      <c r="E307" s="4"/>
    </row>
    <row r="308" spans="5:5" ht="14.25" customHeight="1" x14ac:dyDescent="0.3">
      <c r="E308" s="4"/>
    </row>
    <row r="309" spans="5:5" ht="14.25" customHeight="1" x14ac:dyDescent="0.3">
      <c r="E309" s="4"/>
    </row>
    <row r="310" spans="5:5" ht="14.25" customHeight="1" x14ac:dyDescent="0.3">
      <c r="E310" s="4"/>
    </row>
    <row r="311" spans="5:5" ht="14.25" customHeight="1" x14ac:dyDescent="0.3">
      <c r="E311" s="4"/>
    </row>
    <row r="312" spans="5:5" ht="14.25" customHeight="1" x14ac:dyDescent="0.3">
      <c r="E312" s="4"/>
    </row>
    <row r="313" spans="5:5" ht="14.25" customHeight="1" x14ac:dyDescent="0.3">
      <c r="E313" s="4"/>
    </row>
    <row r="314" spans="5:5" ht="14.25" customHeight="1" x14ac:dyDescent="0.3">
      <c r="E314" s="4"/>
    </row>
    <row r="315" spans="5:5" ht="14.25" customHeight="1" x14ac:dyDescent="0.3">
      <c r="E315" s="4"/>
    </row>
    <row r="316" spans="5:5" ht="14.25" customHeight="1" x14ac:dyDescent="0.3">
      <c r="E316" s="4"/>
    </row>
    <row r="317" spans="5:5" ht="14.25" customHeight="1" x14ac:dyDescent="0.3">
      <c r="E317" s="4"/>
    </row>
    <row r="318" spans="5:5" ht="14.25" customHeight="1" x14ac:dyDescent="0.3">
      <c r="E318" s="4"/>
    </row>
    <row r="319" spans="5:5" ht="14.25" customHeight="1" x14ac:dyDescent="0.3">
      <c r="E319" s="4"/>
    </row>
    <row r="320" spans="5:5" ht="14.25" customHeight="1" x14ac:dyDescent="0.3">
      <c r="E320" s="4"/>
    </row>
    <row r="321" spans="5:5" ht="14.25" customHeight="1" x14ac:dyDescent="0.3">
      <c r="E321" s="4"/>
    </row>
    <row r="322" spans="5:5" ht="14.25" customHeight="1" x14ac:dyDescent="0.3">
      <c r="E322" s="4"/>
    </row>
    <row r="323" spans="5:5" ht="14.25" customHeight="1" x14ac:dyDescent="0.3">
      <c r="E323" s="4"/>
    </row>
    <row r="324" spans="5:5" ht="14.25" customHeight="1" x14ac:dyDescent="0.3">
      <c r="E324" s="4"/>
    </row>
    <row r="325" spans="5:5" ht="14.25" customHeight="1" x14ac:dyDescent="0.3">
      <c r="E325" s="4"/>
    </row>
    <row r="326" spans="5:5" ht="14.25" customHeight="1" x14ac:dyDescent="0.3">
      <c r="E326" s="4"/>
    </row>
    <row r="327" spans="5:5" ht="14.25" customHeight="1" x14ac:dyDescent="0.3">
      <c r="E327" s="4"/>
    </row>
    <row r="328" spans="5:5" ht="14.25" customHeight="1" x14ac:dyDescent="0.3">
      <c r="E328" s="4"/>
    </row>
    <row r="329" spans="5:5" ht="14.25" customHeight="1" x14ac:dyDescent="0.3">
      <c r="E329" s="4"/>
    </row>
    <row r="330" spans="5:5" ht="14.25" customHeight="1" x14ac:dyDescent="0.3">
      <c r="E330" s="4"/>
    </row>
    <row r="331" spans="5:5" ht="14.25" customHeight="1" x14ac:dyDescent="0.3">
      <c r="E331" s="4"/>
    </row>
    <row r="332" spans="5:5" ht="14.25" customHeight="1" x14ac:dyDescent="0.3">
      <c r="E332" s="4"/>
    </row>
    <row r="333" spans="5:5" ht="14.25" customHeight="1" x14ac:dyDescent="0.3">
      <c r="E333" s="4"/>
    </row>
    <row r="334" spans="5:5" ht="14.25" customHeight="1" x14ac:dyDescent="0.3">
      <c r="E334" s="4"/>
    </row>
    <row r="335" spans="5:5" ht="14.25" customHeight="1" x14ac:dyDescent="0.3">
      <c r="E335" s="4"/>
    </row>
    <row r="336" spans="5:5" ht="14.25" customHeight="1" x14ac:dyDescent="0.3">
      <c r="E336" s="4"/>
    </row>
    <row r="337" spans="5:5" ht="14.25" customHeight="1" x14ac:dyDescent="0.3">
      <c r="E337" s="4"/>
    </row>
    <row r="338" spans="5:5" ht="14.25" customHeight="1" x14ac:dyDescent="0.3">
      <c r="E338" s="4"/>
    </row>
    <row r="339" spans="5:5" ht="14.25" customHeight="1" x14ac:dyDescent="0.3">
      <c r="E339" s="4"/>
    </row>
    <row r="340" spans="5:5" ht="14.25" customHeight="1" x14ac:dyDescent="0.3">
      <c r="E340" s="4"/>
    </row>
    <row r="341" spans="5:5" ht="14.25" customHeight="1" x14ac:dyDescent="0.3">
      <c r="E341" s="4"/>
    </row>
    <row r="342" spans="5:5" ht="14.25" customHeight="1" x14ac:dyDescent="0.3">
      <c r="E342" s="4"/>
    </row>
    <row r="343" spans="5:5" ht="14.25" customHeight="1" x14ac:dyDescent="0.3">
      <c r="E343" s="4"/>
    </row>
    <row r="344" spans="5:5" ht="14.25" customHeight="1" x14ac:dyDescent="0.3">
      <c r="E344" s="4"/>
    </row>
    <row r="345" spans="5:5" ht="14.25" customHeight="1" x14ac:dyDescent="0.3">
      <c r="E345" s="4"/>
    </row>
    <row r="346" spans="5:5" ht="14.25" customHeight="1" x14ac:dyDescent="0.3">
      <c r="E346" s="4"/>
    </row>
    <row r="347" spans="5:5" ht="14.25" customHeight="1" x14ac:dyDescent="0.3">
      <c r="E347" s="4"/>
    </row>
    <row r="348" spans="5:5" ht="14.25" customHeight="1" x14ac:dyDescent="0.3">
      <c r="E348" s="4"/>
    </row>
    <row r="349" spans="5:5" ht="14.25" customHeight="1" x14ac:dyDescent="0.3">
      <c r="E349" s="4"/>
    </row>
    <row r="350" spans="5:5" ht="14.25" customHeight="1" x14ac:dyDescent="0.3">
      <c r="E350" s="4"/>
    </row>
    <row r="351" spans="5:5" ht="14.25" customHeight="1" x14ac:dyDescent="0.3">
      <c r="E351" s="4"/>
    </row>
    <row r="352" spans="5:5" ht="14.25" customHeight="1" x14ac:dyDescent="0.3">
      <c r="E352" s="4"/>
    </row>
    <row r="353" spans="5:5" ht="14.25" customHeight="1" x14ac:dyDescent="0.3">
      <c r="E353" s="4"/>
    </row>
    <row r="354" spans="5:5" ht="14.25" customHeight="1" x14ac:dyDescent="0.3">
      <c r="E354" s="4"/>
    </row>
    <row r="355" spans="5:5" ht="14.25" customHeight="1" x14ac:dyDescent="0.3">
      <c r="E355" s="4"/>
    </row>
    <row r="356" spans="5:5" ht="14.25" customHeight="1" x14ac:dyDescent="0.3">
      <c r="E356" s="4"/>
    </row>
    <row r="357" spans="5:5" ht="14.25" customHeight="1" x14ac:dyDescent="0.3">
      <c r="E357" s="4"/>
    </row>
    <row r="358" spans="5:5" ht="14.25" customHeight="1" x14ac:dyDescent="0.3">
      <c r="E358" s="4"/>
    </row>
    <row r="359" spans="5:5" ht="14.25" customHeight="1" x14ac:dyDescent="0.3">
      <c r="E359" s="4"/>
    </row>
    <row r="360" spans="5:5" ht="14.25" customHeight="1" x14ac:dyDescent="0.3">
      <c r="E360" s="4"/>
    </row>
    <row r="361" spans="5:5" ht="14.25" customHeight="1" x14ac:dyDescent="0.3">
      <c r="E361" s="4"/>
    </row>
    <row r="362" spans="5:5" ht="14.25" customHeight="1" x14ac:dyDescent="0.3">
      <c r="E362" s="4"/>
    </row>
    <row r="363" spans="5:5" ht="14.25" customHeight="1" x14ac:dyDescent="0.3">
      <c r="E363" s="4"/>
    </row>
    <row r="364" spans="5:5" ht="14.25" customHeight="1" x14ac:dyDescent="0.3">
      <c r="E364" s="4"/>
    </row>
    <row r="365" spans="5:5" ht="14.25" customHeight="1" x14ac:dyDescent="0.3">
      <c r="E365" s="4"/>
    </row>
    <row r="366" spans="5:5" ht="14.25" customHeight="1" x14ac:dyDescent="0.3">
      <c r="E366" s="4"/>
    </row>
    <row r="367" spans="5:5" ht="14.25" customHeight="1" x14ac:dyDescent="0.3">
      <c r="E367" s="4"/>
    </row>
    <row r="368" spans="5:5" ht="14.25" customHeight="1" x14ac:dyDescent="0.3">
      <c r="E368" s="4"/>
    </row>
    <row r="369" spans="5:5" ht="14.25" customHeight="1" x14ac:dyDescent="0.3">
      <c r="E369" s="4"/>
    </row>
    <row r="370" spans="5:5" ht="14.25" customHeight="1" x14ac:dyDescent="0.3">
      <c r="E370" s="4"/>
    </row>
    <row r="371" spans="5:5" ht="14.25" customHeight="1" x14ac:dyDescent="0.3">
      <c r="E371" s="4"/>
    </row>
    <row r="372" spans="5:5" ht="14.25" customHeight="1" x14ac:dyDescent="0.3">
      <c r="E372" s="4"/>
    </row>
    <row r="373" spans="5:5" ht="14.25" customHeight="1" x14ac:dyDescent="0.3">
      <c r="E373" s="4"/>
    </row>
    <row r="374" spans="5:5" ht="14.25" customHeight="1" x14ac:dyDescent="0.3">
      <c r="E374" s="4"/>
    </row>
    <row r="375" spans="5:5" ht="14.25" customHeight="1" x14ac:dyDescent="0.3">
      <c r="E375" s="4"/>
    </row>
    <row r="376" spans="5:5" ht="14.25" customHeight="1" x14ac:dyDescent="0.3">
      <c r="E376" s="4"/>
    </row>
    <row r="377" spans="5:5" ht="14.25" customHeight="1" x14ac:dyDescent="0.3">
      <c r="E377" s="4"/>
    </row>
    <row r="378" spans="5:5" ht="14.25" customHeight="1" x14ac:dyDescent="0.3">
      <c r="E378" s="4"/>
    </row>
    <row r="379" spans="5:5" ht="14.25" customHeight="1" x14ac:dyDescent="0.3">
      <c r="E379" s="4"/>
    </row>
    <row r="380" spans="5:5" ht="14.25" customHeight="1" x14ac:dyDescent="0.3">
      <c r="E380" s="4"/>
    </row>
    <row r="381" spans="5:5" ht="14.25" customHeight="1" x14ac:dyDescent="0.3">
      <c r="E381" s="4"/>
    </row>
    <row r="382" spans="5:5" ht="14.25" customHeight="1" x14ac:dyDescent="0.3">
      <c r="E382" s="4"/>
    </row>
    <row r="383" spans="5:5" ht="14.25" customHeight="1" x14ac:dyDescent="0.3">
      <c r="E383" s="4"/>
    </row>
    <row r="384" spans="5:5" ht="14.25" customHeight="1" x14ac:dyDescent="0.3">
      <c r="E384" s="4"/>
    </row>
    <row r="385" spans="5:5" ht="14.25" customHeight="1" x14ac:dyDescent="0.3">
      <c r="E385" s="4"/>
    </row>
    <row r="386" spans="5:5" ht="14.25" customHeight="1" x14ac:dyDescent="0.3">
      <c r="E386" s="4"/>
    </row>
    <row r="387" spans="5:5" ht="14.25" customHeight="1" x14ac:dyDescent="0.3">
      <c r="E387" s="4"/>
    </row>
    <row r="388" spans="5:5" ht="14.25" customHeight="1" x14ac:dyDescent="0.3">
      <c r="E388" s="4"/>
    </row>
    <row r="389" spans="5:5" ht="14.25" customHeight="1" x14ac:dyDescent="0.3">
      <c r="E389" s="4"/>
    </row>
    <row r="390" spans="5:5" ht="14.25" customHeight="1" x14ac:dyDescent="0.3">
      <c r="E390" s="4"/>
    </row>
    <row r="391" spans="5:5" ht="14.25" customHeight="1" x14ac:dyDescent="0.3">
      <c r="E391" s="4"/>
    </row>
    <row r="392" spans="5:5" ht="14.25" customHeight="1" x14ac:dyDescent="0.3">
      <c r="E392" s="4"/>
    </row>
    <row r="393" spans="5:5" ht="14.25" customHeight="1" x14ac:dyDescent="0.3">
      <c r="E393" s="4"/>
    </row>
    <row r="394" spans="5:5" ht="14.25" customHeight="1" x14ac:dyDescent="0.3">
      <c r="E394" s="4"/>
    </row>
    <row r="395" spans="5:5" ht="14.25" customHeight="1" x14ac:dyDescent="0.3">
      <c r="E395" s="4"/>
    </row>
    <row r="396" spans="5:5" ht="14.25" customHeight="1" x14ac:dyDescent="0.3">
      <c r="E396" s="4"/>
    </row>
    <row r="397" spans="5:5" ht="14.25" customHeight="1" x14ac:dyDescent="0.3">
      <c r="E397" s="4"/>
    </row>
    <row r="398" spans="5:5" ht="14.25" customHeight="1" x14ac:dyDescent="0.3">
      <c r="E398" s="4"/>
    </row>
    <row r="399" spans="5:5" ht="14.25" customHeight="1" x14ac:dyDescent="0.3">
      <c r="E399" s="4"/>
    </row>
    <row r="400" spans="5:5" ht="14.25" customHeight="1" x14ac:dyDescent="0.3">
      <c r="E400" s="4"/>
    </row>
    <row r="401" spans="5:5" ht="14.25" customHeight="1" x14ac:dyDescent="0.3">
      <c r="E401" s="4"/>
    </row>
    <row r="402" spans="5:5" ht="14.25" customHeight="1" x14ac:dyDescent="0.3">
      <c r="E402" s="4"/>
    </row>
    <row r="403" spans="5:5" ht="14.25" customHeight="1" x14ac:dyDescent="0.3">
      <c r="E403" s="4"/>
    </row>
    <row r="404" spans="5:5" ht="14.25" customHeight="1" x14ac:dyDescent="0.3">
      <c r="E404" s="4"/>
    </row>
    <row r="405" spans="5:5" ht="14.25" customHeight="1" x14ac:dyDescent="0.3">
      <c r="E405" s="4"/>
    </row>
    <row r="406" spans="5:5" ht="14.25" customHeight="1" x14ac:dyDescent="0.3">
      <c r="E406" s="4"/>
    </row>
    <row r="407" spans="5:5" ht="14.25" customHeight="1" x14ac:dyDescent="0.3">
      <c r="E407" s="4"/>
    </row>
    <row r="408" spans="5:5" ht="14.25" customHeight="1" x14ac:dyDescent="0.3">
      <c r="E408" s="4"/>
    </row>
    <row r="409" spans="5:5" ht="14.25" customHeight="1" x14ac:dyDescent="0.3">
      <c r="E409" s="4"/>
    </row>
    <row r="410" spans="5:5" ht="14.25" customHeight="1" x14ac:dyDescent="0.3">
      <c r="E410" s="4"/>
    </row>
    <row r="411" spans="5:5" ht="14.25" customHeight="1" x14ac:dyDescent="0.3">
      <c r="E411" s="4"/>
    </row>
    <row r="412" spans="5:5" ht="14.25" customHeight="1" x14ac:dyDescent="0.3">
      <c r="E412" s="4"/>
    </row>
    <row r="413" spans="5:5" ht="14.25" customHeight="1" x14ac:dyDescent="0.3">
      <c r="E413" s="4"/>
    </row>
    <row r="414" spans="5:5" ht="14.25" customHeight="1" x14ac:dyDescent="0.3">
      <c r="E414" s="4"/>
    </row>
    <row r="415" spans="5:5" ht="14.25" customHeight="1" x14ac:dyDescent="0.3">
      <c r="E415" s="4"/>
    </row>
    <row r="416" spans="5:5" ht="14.25" customHeight="1" x14ac:dyDescent="0.3">
      <c r="E416" s="4"/>
    </row>
    <row r="417" spans="5:5" ht="14.25" customHeight="1" x14ac:dyDescent="0.3">
      <c r="E417" s="4"/>
    </row>
    <row r="418" spans="5:5" ht="14.25" customHeight="1" x14ac:dyDescent="0.3">
      <c r="E418" s="4"/>
    </row>
    <row r="419" spans="5:5" ht="14.25" customHeight="1" x14ac:dyDescent="0.3">
      <c r="E419" s="4"/>
    </row>
    <row r="420" spans="5:5" ht="14.25" customHeight="1" x14ac:dyDescent="0.3">
      <c r="E420" s="4"/>
    </row>
    <row r="421" spans="5:5" ht="14.25" customHeight="1" x14ac:dyDescent="0.3">
      <c r="E421" s="4"/>
    </row>
    <row r="422" spans="5:5" ht="14.25" customHeight="1" x14ac:dyDescent="0.3">
      <c r="E422" s="4"/>
    </row>
    <row r="423" spans="5:5" ht="14.25" customHeight="1" x14ac:dyDescent="0.3">
      <c r="E423" s="4"/>
    </row>
    <row r="424" spans="5:5" ht="14.25" customHeight="1" x14ac:dyDescent="0.3">
      <c r="E424" s="4"/>
    </row>
    <row r="425" spans="5:5" ht="14.25" customHeight="1" x14ac:dyDescent="0.3">
      <c r="E425" s="4"/>
    </row>
    <row r="426" spans="5:5" ht="14.25" customHeight="1" x14ac:dyDescent="0.3">
      <c r="E426" s="4"/>
    </row>
    <row r="427" spans="5:5" ht="14.25" customHeight="1" x14ac:dyDescent="0.3">
      <c r="E427" s="4"/>
    </row>
    <row r="428" spans="5:5" ht="14.25" customHeight="1" x14ac:dyDescent="0.3">
      <c r="E428" s="4"/>
    </row>
    <row r="429" spans="5:5" ht="14.25" customHeight="1" x14ac:dyDescent="0.3">
      <c r="E429" s="4"/>
    </row>
    <row r="430" spans="5:5" ht="14.25" customHeight="1" x14ac:dyDescent="0.3">
      <c r="E430" s="4"/>
    </row>
    <row r="431" spans="5:5" ht="14.25" customHeight="1" x14ac:dyDescent="0.3">
      <c r="E431" s="4"/>
    </row>
    <row r="432" spans="5:5" ht="14.25" customHeight="1" x14ac:dyDescent="0.3">
      <c r="E432" s="4"/>
    </row>
    <row r="433" spans="5:5" ht="14.25" customHeight="1" x14ac:dyDescent="0.3">
      <c r="E433" s="4"/>
    </row>
    <row r="434" spans="5:5" ht="14.25" customHeight="1" x14ac:dyDescent="0.3">
      <c r="E434" s="4"/>
    </row>
    <row r="435" spans="5:5" ht="14.25" customHeight="1" x14ac:dyDescent="0.3">
      <c r="E435" s="4"/>
    </row>
    <row r="436" spans="5:5" ht="14.25" customHeight="1" x14ac:dyDescent="0.3">
      <c r="E436" s="4"/>
    </row>
    <row r="437" spans="5:5" ht="14.25" customHeight="1" x14ac:dyDescent="0.3">
      <c r="E437" s="4"/>
    </row>
    <row r="438" spans="5:5" ht="14.25" customHeight="1" x14ac:dyDescent="0.3">
      <c r="E438" s="4"/>
    </row>
    <row r="439" spans="5:5" ht="14.25" customHeight="1" x14ac:dyDescent="0.3">
      <c r="E439" s="4"/>
    </row>
    <row r="440" spans="5:5" ht="14.25" customHeight="1" x14ac:dyDescent="0.3">
      <c r="E440" s="4"/>
    </row>
    <row r="441" spans="5:5" ht="14.25" customHeight="1" x14ac:dyDescent="0.3">
      <c r="E441" s="4"/>
    </row>
    <row r="442" spans="5:5" ht="14.25" customHeight="1" x14ac:dyDescent="0.3">
      <c r="E442" s="4"/>
    </row>
    <row r="443" spans="5:5" ht="14.25" customHeight="1" x14ac:dyDescent="0.3">
      <c r="E443" s="4"/>
    </row>
    <row r="444" spans="5:5" ht="14.25" customHeight="1" x14ac:dyDescent="0.3">
      <c r="E444" s="4"/>
    </row>
    <row r="445" spans="5:5" ht="14.25" customHeight="1" x14ac:dyDescent="0.3">
      <c r="E445" s="4"/>
    </row>
    <row r="446" spans="5:5" ht="14.25" customHeight="1" x14ac:dyDescent="0.3">
      <c r="E446" s="4"/>
    </row>
    <row r="447" spans="5:5" ht="14.25" customHeight="1" x14ac:dyDescent="0.3">
      <c r="E447" s="4"/>
    </row>
    <row r="448" spans="5:5" ht="14.25" customHeight="1" x14ac:dyDescent="0.3">
      <c r="E448" s="4"/>
    </row>
    <row r="449" spans="5:5" ht="14.25" customHeight="1" x14ac:dyDescent="0.3">
      <c r="E449" s="4"/>
    </row>
    <row r="450" spans="5:5" ht="14.25" customHeight="1" x14ac:dyDescent="0.3">
      <c r="E450" s="4"/>
    </row>
    <row r="451" spans="5:5" ht="14.25" customHeight="1" x14ac:dyDescent="0.3">
      <c r="E451" s="4"/>
    </row>
    <row r="452" spans="5:5" ht="14.25" customHeight="1" x14ac:dyDescent="0.3">
      <c r="E452" s="4"/>
    </row>
    <row r="453" spans="5:5" ht="14.25" customHeight="1" x14ac:dyDescent="0.3">
      <c r="E453" s="4"/>
    </row>
    <row r="454" spans="5:5" ht="14.25" customHeight="1" x14ac:dyDescent="0.3">
      <c r="E454" s="4"/>
    </row>
    <row r="455" spans="5:5" ht="14.25" customHeight="1" x14ac:dyDescent="0.3">
      <c r="E455" s="4"/>
    </row>
    <row r="456" spans="5:5" ht="14.25" customHeight="1" x14ac:dyDescent="0.3">
      <c r="E456" s="4"/>
    </row>
    <row r="457" spans="5:5" ht="14.25" customHeight="1" x14ac:dyDescent="0.3">
      <c r="E457" s="4"/>
    </row>
    <row r="458" spans="5:5" ht="14.25" customHeight="1" x14ac:dyDescent="0.3">
      <c r="E458" s="4"/>
    </row>
    <row r="459" spans="5:5" ht="14.25" customHeight="1" x14ac:dyDescent="0.3">
      <c r="E459" s="4"/>
    </row>
    <row r="460" spans="5:5" ht="14.25" customHeight="1" x14ac:dyDescent="0.3">
      <c r="E460" s="4"/>
    </row>
    <row r="461" spans="5:5" ht="14.25" customHeight="1" x14ac:dyDescent="0.3">
      <c r="E461" s="4"/>
    </row>
    <row r="462" spans="5:5" ht="14.25" customHeight="1" x14ac:dyDescent="0.3">
      <c r="E462" s="4"/>
    </row>
    <row r="463" spans="5:5" ht="14.25" customHeight="1" x14ac:dyDescent="0.3">
      <c r="E463" s="4"/>
    </row>
    <row r="464" spans="5:5" ht="14.25" customHeight="1" x14ac:dyDescent="0.3">
      <c r="E464" s="4"/>
    </row>
    <row r="465" spans="5:5" ht="14.25" customHeight="1" x14ac:dyDescent="0.3">
      <c r="E465" s="4"/>
    </row>
    <row r="466" spans="5:5" ht="14.25" customHeight="1" x14ac:dyDescent="0.3">
      <c r="E466" s="4"/>
    </row>
    <row r="467" spans="5:5" ht="14.25" customHeight="1" x14ac:dyDescent="0.3">
      <c r="E467" s="4"/>
    </row>
    <row r="468" spans="5:5" ht="14.25" customHeight="1" x14ac:dyDescent="0.3">
      <c r="E468" s="4"/>
    </row>
    <row r="469" spans="5:5" ht="14.25" customHeight="1" x14ac:dyDescent="0.3">
      <c r="E469" s="4"/>
    </row>
    <row r="470" spans="5:5" ht="14.25" customHeight="1" x14ac:dyDescent="0.3">
      <c r="E470" s="4"/>
    </row>
    <row r="471" spans="5:5" ht="14.25" customHeight="1" x14ac:dyDescent="0.3">
      <c r="E471" s="4"/>
    </row>
    <row r="472" spans="5:5" ht="14.25" customHeight="1" x14ac:dyDescent="0.3">
      <c r="E472" s="4"/>
    </row>
    <row r="473" spans="5:5" ht="14.25" customHeight="1" x14ac:dyDescent="0.3">
      <c r="E473" s="4"/>
    </row>
    <row r="474" spans="5:5" ht="14.25" customHeight="1" x14ac:dyDescent="0.3">
      <c r="E474" s="4"/>
    </row>
    <row r="475" spans="5:5" ht="14.25" customHeight="1" x14ac:dyDescent="0.3">
      <c r="E475" s="4"/>
    </row>
    <row r="476" spans="5:5" ht="14.25" customHeight="1" x14ac:dyDescent="0.3">
      <c r="E476" s="4"/>
    </row>
    <row r="477" spans="5:5" ht="14.25" customHeight="1" x14ac:dyDescent="0.3">
      <c r="E477" s="4"/>
    </row>
    <row r="478" spans="5:5" ht="14.25" customHeight="1" x14ac:dyDescent="0.3">
      <c r="E478" s="4"/>
    </row>
    <row r="479" spans="5:5" ht="14.25" customHeight="1" x14ac:dyDescent="0.3">
      <c r="E479" s="4"/>
    </row>
    <row r="480" spans="5:5" ht="14.25" customHeight="1" x14ac:dyDescent="0.3">
      <c r="E480" s="4"/>
    </row>
    <row r="481" spans="5:5" ht="14.25" customHeight="1" x14ac:dyDescent="0.3">
      <c r="E481" s="4"/>
    </row>
    <row r="482" spans="5:5" ht="14.25" customHeight="1" x14ac:dyDescent="0.3">
      <c r="E482" s="4"/>
    </row>
    <row r="483" spans="5:5" ht="14.25" customHeight="1" x14ac:dyDescent="0.3">
      <c r="E483" s="4"/>
    </row>
    <row r="484" spans="5:5" ht="14.25" customHeight="1" x14ac:dyDescent="0.3">
      <c r="E484" s="4"/>
    </row>
    <row r="485" spans="5:5" ht="14.25" customHeight="1" x14ac:dyDescent="0.3">
      <c r="E485" s="4"/>
    </row>
    <row r="486" spans="5:5" ht="14.25" customHeight="1" x14ac:dyDescent="0.3">
      <c r="E486" s="4"/>
    </row>
    <row r="487" spans="5:5" ht="14.25" customHeight="1" x14ac:dyDescent="0.3">
      <c r="E487" s="4"/>
    </row>
    <row r="488" spans="5:5" ht="14.25" customHeight="1" x14ac:dyDescent="0.3">
      <c r="E488" s="4"/>
    </row>
    <row r="489" spans="5:5" ht="14.25" customHeight="1" x14ac:dyDescent="0.3">
      <c r="E489" s="4"/>
    </row>
    <row r="490" spans="5:5" ht="14.25" customHeight="1" x14ac:dyDescent="0.3">
      <c r="E490" s="4"/>
    </row>
    <row r="491" spans="5:5" ht="14.25" customHeight="1" x14ac:dyDescent="0.3">
      <c r="E491" s="4"/>
    </row>
    <row r="492" spans="5:5" ht="14.25" customHeight="1" x14ac:dyDescent="0.3">
      <c r="E492" s="4"/>
    </row>
    <row r="493" spans="5:5" ht="14.25" customHeight="1" x14ac:dyDescent="0.3">
      <c r="E493" s="4"/>
    </row>
    <row r="494" spans="5:5" ht="14.25" customHeight="1" x14ac:dyDescent="0.3">
      <c r="E494" s="4"/>
    </row>
    <row r="495" spans="5:5" ht="14.25" customHeight="1" x14ac:dyDescent="0.3">
      <c r="E495" s="4"/>
    </row>
    <row r="496" spans="5:5" ht="14.25" customHeight="1" x14ac:dyDescent="0.3">
      <c r="E496" s="4"/>
    </row>
    <row r="497" spans="5:5" ht="14.25" customHeight="1" x14ac:dyDescent="0.3">
      <c r="E497" s="4"/>
    </row>
    <row r="498" spans="5:5" ht="14.25" customHeight="1" x14ac:dyDescent="0.3">
      <c r="E498" s="4"/>
    </row>
    <row r="499" spans="5:5" ht="14.25" customHeight="1" x14ac:dyDescent="0.3">
      <c r="E499" s="4"/>
    </row>
    <row r="500" spans="5:5" ht="14.25" customHeight="1" x14ac:dyDescent="0.3">
      <c r="E500" s="4"/>
    </row>
    <row r="501" spans="5:5" ht="14.25" customHeight="1" x14ac:dyDescent="0.3">
      <c r="E501" s="4"/>
    </row>
    <row r="502" spans="5:5" ht="14.25" customHeight="1" x14ac:dyDescent="0.3">
      <c r="E502" s="4"/>
    </row>
    <row r="503" spans="5:5" ht="14.25" customHeight="1" x14ac:dyDescent="0.3">
      <c r="E503" s="4"/>
    </row>
    <row r="504" spans="5:5" ht="14.25" customHeight="1" x14ac:dyDescent="0.3">
      <c r="E504" s="4"/>
    </row>
    <row r="505" spans="5:5" ht="14.25" customHeight="1" x14ac:dyDescent="0.3">
      <c r="E505" s="4"/>
    </row>
    <row r="506" spans="5:5" ht="14.25" customHeight="1" x14ac:dyDescent="0.3">
      <c r="E506" s="4"/>
    </row>
    <row r="507" spans="5:5" ht="14.25" customHeight="1" x14ac:dyDescent="0.3">
      <c r="E507" s="4"/>
    </row>
    <row r="508" spans="5:5" ht="14.25" customHeight="1" x14ac:dyDescent="0.3">
      <c r="E508" s="4"/>
    </row>
    <row r="509" spans="5:5" ht="14.25" customHeight="1" x14ac:dyDescent="0.3">
      <c r="E509" s="4"/>
    </row>
    <row r="510" spans="5:5" ht="14.25" customHeight="1" x14ac:dyDescent="0.3">
      <c r="E510" s="4"/>
    </row>
    <row r="511" spans="5:5" ht="14.25" customHeight="1" x14ac:dyDescent="0.3">
      <c r="E511" s="4"/>
    </row>
    <row r="512" spans="5:5" ht="14.25" customHeight="1" x14ac:dyDescent="0.3">
      <c r="E512" s="4"/>
    </row>
    <row r="513" spans="5:5" ht="14.25" customHeight="1" x14ac:dyDescent="0.3">
      <c r="E513" s="4"/>
    </row>
    <row r="514" spans="5:5" ht="14.25" customHeight="1" x14ac:dyDescent="0.3">
      <c r="E514" s="4"/>
    </row>
    <row r="515" spans="5:5" ht="14.25" customHeight="1" x14ac:dyDescent="0.3">
      <c r="E515" s="4"/>
    </row>
    <row r="516" spans="5:5" ht="14.25" customHeight="1" x14ac:dyDescent="0.3">
      <c r="E516" s="4"/>
    </row>
    <row r="517" spans="5:5" ht="14.25" customHeight="1" x14ac:dyDescent="0.3">
      <c r="E517" s="4"/>
    </row>
    <row r="518" spans="5:5" ht="14.25" customHeight="1" x14ac:dyDescent="0.3">
      <c r="E518" s="4"/>
    </row>
    <row r="519" spans="5:5" ht="14.25" customHeight="1" x14ac:dyDescent="0.3">
      <c r="E519" s="4"/>
    </row>
    <row r="520" spans="5:5" ht="14.25" customHeight="1" x14ac:dyDescent="0.3">
      <c r="E520" s="4"/>
    </row>
    <row r="521" spans="5:5" ht="14.25" customHeight="1" x14ac:dyDescent="0.3">
      <c r="E521" s="4"/>
    </row>
    <row r="522" spans="5:5" ht="14.25" customHeight="1" x14ac:dyDescent="0.3">
      <c r="E522" s="4"/>
    </row>
    <row r="523" spans="5:5" ht="14.25" customHeight="1" x14ac:dyDescent="0.3">
      <c r="E523" s="4"/>
    </row>
    <row r="524" spans="5:5" ht="14.25" customHeight="1" x14ac:dyDescent="0.3">
      <c r="E524" s="4"/>
    </row>
    <row r="525" spans="5:5" ht="14.25" customHeight="1" x14ac:dyDescent="0.3">
      <c r="E525" s="4"/>
    </row>
    <row r="526" spans="5:5" ht="14.25" customHeight="1" x14ac:dyDescent="0.3">
      <c r="E526" s="4"/>
    </row>
    <row r="527" spans="5:5" ht="14.25" customHeight="1" x14ac:dyDescent="0.3">
      <c r="E527" s="4"/>
    </row>
    <row r="528" spans="5:5" ht="14.25" customHeight="1" x14ac:dyDescent="0.3">
      <c r="E528" s="4"/>
    </row>
    <row r="529" spans="5:5" ht="14.25" customHeight="1" x14ac:dyDescent="0.3">
      <c r="E529" s="4"/>
    </row>
    <row r="530" spans="5:5" ht="14.25" customHeight="1" x14ac:dyDescent="0.3">
      <c r="E530" s="4"/>
    </row>
    <row r="531" spans="5:5" ht="14.25" customHeight="1" x14ac:dyDescent="0.3">
      <c r="E531" s="4"/>
    </row>
    <row r="532" spans="5:5" ht="14.25" customHeight="1" x14ac:dyDescent="0.3">
      <c r="E532" s="4"/>
    </row>
    <row r="533" spans="5:5" ht="14.25" customHeight="1" x14ac:dyDescent="0.3">
      <c r="E533" s="4"/>
    </row>
    <row r="534" spans="5:5" ht="14.25" customHeight="1" x14ac:dyDescent="0.3">
      <c r="E534" s="4"/>
    </row>
    <row r="535" spans="5:5" ht="14.25" customHeight="1" x14ac:dyDescent="0.3">
      <c r="E535" s="4"/>
    </row>
    <row r="536" spans="5:5" ht="14.25" customHeight="1" x14ac:dyDescent="0.3">
      <c r="E536" s="4"/>
    </row>
    <row r="537" spans="5:5" ht="14.25" customHeight="1" x14ac:dyDescent="0.3">
      <c r="E537" s="4"/>
    </row>
    <row r="538" spans="5:5" ht="14.25" customHeight="1" x14ac:dyDescent="0.3">
      <c r="E538" s="4"/>
    </row>
    <row r="539" spans="5:5" ht="14.25" customHeight="1" x14ac:dyDescent="0.3">
      <c r="E539" s="4"/>
    </row>
    <row r="540" spans="5:5" ht="14.25" customHeight="1" x14ac:dyDescent="0.3">
      <c r="E540" s="4"/>
    </row>
    <row r="541" spans="5:5" ht="14.25" customHeight="1" x14ac:dyDescent="0.3">
      <c r="E541" s="4"/>
    </row>
    <row r="542" spans="5:5" ht="14.25" customHeight="1" x14ac:dyDescent="0.3">
      <c r="E542" s="4"/>
    </row>
    <row r="543" spans="5:5" ht="14.25" customHeight="1" x14ac:dyDescent="0.3">
      <c r="E543" s="4"/>
    </row>
    <row r="544" spans="5:5" ht="14.25" customHeight="1" x14ac:dyDescent="0.3">
      <c r="E544" s="4"/>
    </row>
    <row r="545" spans="5:5" ht="14.25" customHeight="1" x14ac:dyDescent="0.3">
      <c r="E545" s="4"/>
    </row>
    <row r="546" spans="5:5" ht="14.25" customHeight="1" x14ac:dyDescent="0.3">
      <c r="E546" s="4"/>
    </row>
    <row r="547" spans="5:5" ht="14.25" customHeight="1" x14ac:dyDescent="0.3">
      <c r="E547" s="4"/>
    </row>
    <row r="548" spans="5:5" ht="14.25" customHeight="1" x14ac:dyDescent="0.3">
      <c r="E548" s="4"/>
    </row>
    <row r="549" spans="5:5" ht="14.25" customHeight="1" x14ac:dyDescent="0.3">
      <c r="E549" s="4"/>
    </row>
    <row r="550" spans="5:5" ht="14.25" customHeight="1" x14ac:dyDescent="0.3">
      <c r="E550" s="4"/>
    </row>
    <row r="551" spans="5:5" ht="14.25" customHeight="1" x14ac:dyDescent="0.3">
      <c r="E551" s="4"/>
    </row>
    <row r="552" spans="5:5" ht="14.25" customHeight="1" x14ac:dyDescent="0.3">
      <c r="E552" s="4"/>
    </row>
    <row r="553" spans="5:5" ht="14.25" customHeight="1" x14ac:dyDescent="0.3">
      <c r="E553" s="4"/>
    </row>
    <row r="554" spans="5:5" ht="14.25" customHeight="1" x14ac:dyDescent="0.3">
      <c r="E554" s="4"/>
    </row>
    <row r="555" spans="5:5" ht="14.25" customHeight="1" x14ac:dyDescent="0.3">
      <c r="E555" s="4"/>
    </row>
    <row r="556" spans="5:5" ht="14.25" customHeight="1" x14ac:dyDescent="0.3">
      <c r="E556" s="4"/>
    </row>
    <row r="557" spans="5:5" ht="14.25" customHeight="1" x14ac:dyDescent="0.3">
      <c r="E557" s="4"/>
    </row>
    <row r="558" spans="5:5" ht="14.25" customHeight="1" x14ac:dyDescent="0.3">
      <c r="E558" s="4"/>
    </row>
    <row r="559" spans="5:5" ht="14.25" customHeight="1" x14ac:dyDescent="0.3">
      <c r="E559" s="4"/>
    </row>
    <row r="560" spans="5:5" ht="14.25" customHeight="1" x14ac:dyDescent="0.3">
      <c r="E560" s="4"/>
    </row>
    <row r="561" spans="5:5" ht="14.25" customHeight="1" x14ac:dyDescent="0.3">
      <c r="E561" s="4"/>
    </row>
    <row r="562" spans="5:5" ht="14.25" customHeight="1" x14ac:dyDescent="0.3">
      <c r="E562" s="4"/>
    </row>
    <row r="563" spans="5:5" ht="14.25" customHeight="1" x14ac:dyDescent="0.3">
      <c r="E563" s="4"/>
    </row>
    <row r="564" spans="5:5" ht="14.25" customHeight="1" x14ac:dyDescent="0.3">
      <c r="E564" s="4"/>
    </row>
    <row r="565" spans="5:5" ht="14.25" customHeight="1" x14ac:dyDescent="0.3">
      <c r="E565" s="4"/>
    </row>
    <row r="566" spans="5:5" ht="14.25" customHeight="1" x14ac:dyDescent="0.3">
      <c r="E566" s="4"/>
    </row>
    <row r="567" spans="5:5" ht="14.25" customHeight="1" x14ac:dyDescent="0.3">
      <c r="E567" s="4"/>
    </row>
    <row r="568" spans="5:5" ht="14.25" customHeight="1" x14ac:dyDescent="0.3">
      <c r="E568" s="4"/>
    </row>
    <row r="569" spans="5:5" ht="14.25" customHeight="1" x14ac:dyDescent="0.3">
      <c r="E569" s="4"/>
    </row>
    <row r="570" spans="5:5" ht="14.25" customHeight="1" x14ac:dyDescent="0.3">
      <c r="E570" s="4"/>
    </row>
    <row r="571" spans="5:5" ht="14.25" customHeight="1" x14ac:dyDescent="0.3">
      <c r="E571" s="4"/>
    </row>
    <row r="572" spans="5:5" ht="14.25" customHeight="1" x14ac:dyDescent="0.3">
      <c r="E572" s="4"/>
    </row>
    <row r="573" spans="5:5" ht="14.25" customHeight="1" x14ac:dyDescent="0.3">
      <c r="E573" s="4"/>
    </row>
    <row r="574" spans="5:5" ht="14.25" customHeight="1" x14ac:dyDescent="0.3">
      <c r="E574" s="4"/>
    </row>
    <row r="575" spans="5:5" ht="14.25" customHeight="1" x14ac:dyDescent="0.3">
      <c r="E575" s="4"/>
    </row>
    <row r="576" spans="5:5" ht="14.25" customHeight="1" x14ac:dyDescent="0.3">
      <c r="E576" s="4"/>
    </row>
    <row r="577" spans="5:5" ht="14.25" customHeight="1" x14ac:dyDescent="0.3">
      <c r="E577" s="4"/>
    </row>
    <row r="578" spans="5:5" ht="14.25" customHeight="1" x14ac:dyDescent="0.3">
      <c r="E578" s="4"/>
    </row>
    <row r="579" spans="5:5" ht="14.25" customHeight="1" x14ac:dyDescent="0.3">
      <c r="E579" s="4"/>
    </row>
    <row r="580" spans="5:5" ht="14.25" customHeight="1" x14ac:dyDescent="0.3">
      <c r="E580" s="4"/>
    </row>
    <row r="581" spans="5:5" ht="14.25" customHeight="1" x14ac:dyDescent="0.3">
      <c r="E581" s="4"/>
    </row>
    <row r="582" spans="5:5" ht="14.25" customHeight="1" x14ac:dyDescent="0.3">
      <c r="E582" s="4"/>
    </row>
    <row r="583" spans="5:5" ht="14.25" customHeight="1" x14ac:dyDescent="0.3">
      <c r="E583" s="4"/>
    </row>
    <row r="584" spans="5:5" ht="14.25" customHeight="1" x14ac:dyDescent="0.3">
      <c r="E584" s="4"/>
    </row>
    <row r="585" spans="5:5" ht="14.25" customHeight="1" x14ac:dyDescent="0.3">
      <c r="E585" s="4"/>
    </row>
    <row r="586" spans="5:5" ht="14.25" customHeight="1" x14ac:dyDescent="0.3">
      <c r="E586" s="4"/>
    </row>
    <row r="587" spans="5:5" ht="14.25" customHeight="1" x14ac:dyDescent="0.3">
      <c r="E587" s="4"/>
    </row>
    <row r="588" spans="5:5" ht="14.25" customHeight="1" x14ac:dyDescent="0.3">
      <c r="E588" s="4"/>
    </row>
    <row r="589" spans="5:5" ht="14.25" customHeight="1" x14ac:dyDescent="0.3">
      <c r="E589" s="4"/>
    </row>
    <row r="590" spans="5:5" ht="14.25" customHeight="1" x14ac:dyDescent="0.3">
      <c r="E590" s="4"/>
    </row>
    <row r="591" spans="5:5" ht="14.25" customHeight="1" x14ac:dyDescent="0.3">
      <c r="E591" s="4"/>
    </row>
    <row r="592" spans="5:5" ht="14.25" customHeight="1" x14ac:dyDescent="0.3">
      <c r="E592" s="4"/>
    </row>
    <row r="593" spans="5:5" ht="14.25" customHeight="1" x14ac:dyDescent="0.3">
      <c r="E593" s="4"/>
    </row>
    <row r="594" spans="5:5" ht="14.25" customHeight="1" x14ac:dyDescent="0.3">
      <c r="E594" s="4"/>
    </row>
    <row r="595" spans="5:5" ht="14.25" customHeight="1" x14ac:dyDescent="0.3">
      <c r="E595" s="4"/>
    </row>
    <row r="596" spans="5:5" ht="14.25" customHeight="1" x14ac:dyDescent="0.3">
      <c r="E596" s="4"/>
    </row>
    <row r="597" spans="5:5" ht="14.25" customHeight="1" x14ac:dyDescent="0.3">
      <c r="E597" s="4"/>
    </row>
    <row r="598" spans="5:5" ht="14.25" customHeight="1" x14ac:dyDescent="0.3">
      <c r="E598" s="4"/>
    </row>
    <row r="599" spans="5:5" ht="14.25" customHeight="1" x14ac:dyDescent="0.3">
      <c r="E599" s="4"/>
    </row>
    <row r="600" spans="5:5" ht="14.25" customHeight="1" x14ac:dyDescent="0.3">
      <c r="E600" s="4"/>
    </row>
    <row r="601" spans="5:5" ht="14.25" customHeight="1" x14ac:dyDescent="0.3">
      <c r="E601" s="4"/>
    </row>
    <row r="602" spans="5:5" ht="14.25" customHeight="1" x14ac:dyDescent="0.3">
      <c r="E602" s="4"/>
    </row>
    <row r="603" spans="5:5" ht="14.25" customHeight="1" x14ac:dyDescent="0.3">
      <c r="E603" s="4"/>
    </row>
    <row r="604" spans="5:5" ht="14.25" customHeight="1" x14ac:dyDescent="0.3">
      <c r="E604" s="4"/>
    </row>
    <row r="605" spans="5:5" ht="14.25" customHeight="1" x14ac:dyDescent="0.3">
      <c r="E605" s="4"/>
    </row>
    <row r="606" spans="5:5" ht="14.25" customHeight="1" x14ac:dyDescent="0.3">
      <c r="E606" s="4"/>
    </row>
    <row r="607" spans="5:5" ht="14.25" customHeight="1" x14ac:dyDescent="0.3">
      <c r="E607" s="4"/>
    </row>
    <row r="608" spans="5:5" ht="14.25" customHeight="1" x14ac:dyDescent="0.3">
      <c r="E608" s="4"/>
    </row>
    <row r="609" spans="5:5" ht="14.25" customHeight="1" x14ac:dyDescent="0.3">
      <c r="E609" s="4"/>
    </row>
    <row r="610" spans="5:5" ht="14.25" customHeight="1" x14ac:dyDescent="0.3">
      <c r="E610" s="4"/>
    </row>
    <row r="611" spans="5:5" ht="14.25" customHeight="1" x14ac:dyDescent="0.3">
      <c r="E611" s="4"/>
    </row>
    <row r="612" spans="5:5" ht="14.25" customHeight="1" x14ac:dyDescent="0.3">
      <c r="E612" s="4"/>
    </row>
    <row r="613" spans="5:5" ht="14.25" customHeight="1" x14ac:dyDescent="0.3">
      <c r="E613" s="4"/>
    </row>
    <row r="614" spans="5:5" ht="14.25" customHeight="1" x14ac:dyDescent="0.3">
      <c r="E614" s="4"/>
    </row>
    <row r="615" spans="5:5" ht="14.25" customHeight="1" x14ac:dyDescent="0.3">
      <c r="E615" s="4"/>
    </row>
    <row r="616" spans="5:5" ht="14.25" customHeight="1" x14ac:dyDescent="0.3">
      <c r="E616" s="4"/>
    </row>
    <row r="617" spans="5:5" ht="14.25" customHeight="1" x14ac:dyDescent="0.3">
      <c r="E617" s="4"/>
    </row>
    <row r="618" spans="5:5" ht="14.25" customHeight="1" x14ac:dyDescent="0.3">
      <c r="E618" s="4"/>
    </row>
    <row r="619" spans="5:5" ht="14.25" customHeight="1" x14ac:dyDescent="0.3">
      <c r="E619" s="4"/>
    </row>
    <row r="620" spans="5:5" ht="14.25" customHeight="1" x14ac:dyDescent="0.3">
      <c r="E620" s="4"/>
    </row>
    <row r="621" spans="5:5" ht="14.25" customHeight="1" x14ac:dyDescent="0.3">
      <c r="E621" s="4"/>
    </row>
    <row r="622" spans="5:5" ht="14.25" customHeight="1" x14ac:dyDescent="0.3">
      <c r="E622" s="4"/>
    </row>
    <row r="623" spans="5:5" ht="14.25" customHeight="1" x14ac:dyDescent="0.3">
      <c r="E623" s="4"/>
    </row>
    <row r="624" spans="5:5" ht="14.25" customHeight="1" x14ac:dyDescent="0.3">
      <c r="E624" s="4"/>
    </row>
    <row r="625" spans="5:5" ht="14.25" customHeight="1" x14ac:dyDescent="0.3">
      <c r="E625" s="4"/>
    </row>
    <row r="626" spans="5:5" ht="14.25" customHeight="1" x14ac:dyDescent="0.3">
      <c r="E626" s="4"/>
    </row>
    <row r="627" spans="5:5" ht="14.25" customHeight="1" x14ac:dyDescent="0.3">
      <c r="E627" s="4"/>
    </row>
    <row r="628" spans="5:5" ht="14.25" customHeight="1" x14ac:dyDescent="0.3">
      <c r="E628" s="4"/>
    </row>
    <row r="629" spans="5:5" ht="14.25" customHeight="1" x14ac:dyDescent="0.3">
      <c r="E629" s="4"/>
    </row>
    <row r="630" spans="5:5" ht="14.25" customHeight="1" x14ac:dyDescent="0.3">
      <c r="E630" s="4"/>
    </row>
    <row r="631" spans="5:5" ht="14.25" customHeight="1" x14ac:dyDescent="0.3">
      <c r="E631" s="4"/>
    </row>
    <row r="632" spans="5:5" ht="14.25" customHeight="1" x14ac:dyDescent="0.3">
      <c r="E632" s="4"/>
    </row>
    <row r="633" spans="5:5" ht="14.25" customHeight="1" x14ac:dyDescent="0.3">
      <c r="E633" s="4"/>
    </row>
    <row r="634" spans="5:5" ht="14.25" customHeight="1" x14ac:dyDescent="0.3">
      <c r="E634" s="4"/>
    </row>
    <row r="635" spans="5:5" ht="14.25" customHeight="1" x14ac:dyDescent="0.3">
      <c r="E635" s="4"/>
    </row>
    <row r="636" spans="5:5" ht="14.25" customHeight="1" x14ac:dyDescent="0.3">
      <c r="E636" s="4"/>
    </row>
    <row r="637" spans="5:5" ht="14.25" customHeight="1" x14ac:dyDescent="0.3">
      <c r="E637" s="4"/>
    </row>
    <row r="638" spans="5:5" ht="14.25" customHeight="1" x14ac:dyDescent="0.3">
      <c r="E638" s="4"/>
    </row>
    <row r="639" spans="5:5" ht="14.25" customHeight="1" x14ac:dyDescent="0.3">
      <c r="E639" s="4"/>
    </row>
    <row r="640" spans="5:5" ht="14.25" customHeight="1" x14ac:dyDescent="0.3">
      <c r="E640" s="4"/>
    </row>
    <row r="641" spans="5:5" ht="14.25" customHeight="1" x14ac:dyDescent="0.3">
      <c r="E641" s="4"/>
    </row>
    <row r="642" spans="5:5" ht="14.25" customHeight="1" x14ac:dyDescent="0.3">
      <c r="E642" s="4"/>
    </row>
    <row r="643" spans="5:5" ht="14.25" customHeight="1" x14ac:dyDescent="0.3">
      <c r="E643" s="4"/>
    </row>
    <row r="644" spans="5:5" ht="14.25" customHeight="1" x14ac:dyDescent="0.3">
      <c r="E644" s="4"/>
    </row>
    <row r="645" spans="5:5" ht="14.25" customHeight="1" x14ac:dyDescent="0.3">
      <c r="E645" s="4"/>
    </row>
    <row r="646" spans="5:5" ht="14.25" customHeight="1" x14ac:dyDescent="0.3">
      <c r="E646" s="4"/>
    </row>
    <row r="647" spans="5:5" ht="14.25" customHeight="1" x14ac:dyDescent="0.3">
      <c r="E647" s="4"/>
    </row>
    <row r="648" spans="5:5" ht="14.25" customHeight="1" x14ac:dyDescent="0.3">
      <c r="E648" s="4"/>
    </row>
    <row r="649" spans="5:5" ht="14.25" customHeight="1" x14ac:dyDescent="0.3">
      <c r="E649" s="4"/>
    </row>
    <row r="650" spans="5:5" ht="14.25" customHeight="1" x14ac:dyDescent="0.3">
      <c r="E650" s="4"/>
    </row>
    <row r="651" spans="5:5" ht="14.25" customHeight="1" x14ac:dyDescent="0.3">
      <c r="E651" s="4"/>
    </row>
    <row r="652" spans="5:5" ht="14.25" customHeight="1" x14ac:dyDescent="0.3">
      <c r="E652" s="4"/>
    </row>
    <row r="653" spans="5:5" ht="14.25" customHeight="1" x14ac:dyDescent="0.3">
      <c r="E653" s="4"/>
    </row>
    <row r="654" spans="5:5" ht="14.25" customHeight="1" x14ac:dyDescent="0.3">
      <c r="E654" s="4"/>
    </row>
    <row r="655" spans="5:5" ht="14.25" customHeight="1" x14ac:dyDescent="0.3">
      <c r="E655" s="4"/>
    </row>
    <row r="656" spans="5:5" ht="14.25" customHeight="1" x14ac:dyDescent="0.3">
      <c r="E656" s="4"/>
    </row>
    <row r="657" spans="5:5" ht="14.25" customHeight="1" x14ac:dyDescent="0.3">
      <c r="E657" s="4"/>
    </row>
    <row r="658" spans="5:5" ht="14.25" customHeight="1" x14ac:dyDescent="0.3">
      <c r="E658" s="4"/>
    </row>
    <row r="659" spans="5:5" ht="14.25" customHeight="1" x14ac:dyDescent="0.3">
      <c r="E659" s="4"/>
    </row>
    <row r="660" spans="5:5" ht="14.25" customHeight="1" x14ac:dyDescent="0.3">
      <c r="E660" s="4"/>
    </row>
    <row r="661" spans="5:5" ht="14.25" customHeight="1" x14ac:dyDescent="0.3">
      <c r="E661" s="4"/>
    </row>
    <row r="662" spans="5:5" ht="14.25" customHeight="1" x14ac:dyDescent="0.3">
      <c r="E662" s="4"/>
    </row>
    <row r="663" spans="5:5" ht="14.25" customHeight="1" x14ac:dyDescent="0.3">
      <c r="E663" s="4"/>
    </row>
    <row r="664" spans="5:5" ht="14.25" customHeight="1" x14ac:dyDescent="0.3">
      <c r="E664" s="4"/>
    </row>
    <row r="665" spans="5:5" ht="14.25" customHeight="1" x14ac:dyDescent="0.3">
      <c r="E665" s="4"/>
    </row>
    <row r="666" spans="5:5" ht="14.25" customHeight="1" x14ac:dyDescent="0.3">
      <c r="E666" s="4"/>
    </row>
    <row r="667" spans="5:5" ht="14.25" customHeight="1" x14ac:dyDescent="0.3">
      <c r="E667" s="4"/>
    </row>
    <row r="668" spans="5:5" ht="14.25" customHeight="1" x14ac:dyDescent="0.3">
      <c r="E668" s="4"/>
    </row>
    <row r="669" spans="5:5" ht="14.25" customHeight="1" x14ac:dyDescent="0.3">
      <c r="E669" s="4"/>
    </row>
    <row r="670" spans="5:5" ht="14.25" customHeight="1" x14ac:dyDescent="0.3">
      <c r="E670" s="4"/>
    </row>
    <row r="671" spans="5:5" ht="14.25" customHeight="1" x14ac:dyDescent="0.3">
      <c r="E671" s="4"/>
    </row>
    <row r="672" spans="5:5" ht="14.25" customHeight="1" x14ac:dyDescent="0.3">
      <c r="E672" s="4"/>
    </row>
    <row r="673" spans="5:5" ht="14.25" customHeight="1" x14ac:dyDescent="0.3">
      <c r="E673" s="4"/>
    </row>
    <row r="674" spans="5:5" ht="14.25" customHeight="1" x14ac:dyDescent="0.3">
      <c r="E674" s="4"/>
    </row>
    <row r="675" spans="5:5" ht="14.25" customHeight="1" x14ac:dyDescent="0.3">
      <c r="E675" s="4"/>
    </row>
    <row r="676" spans="5:5" ht="14.25" customHeight="1" x14ac:dyDescent="0.3">
      <c r="E676" s="4"/>
    </row>
    <row r="677" spans="5:5" ht="14.25" customHeight="1" x14ac:dyDescent="0.3">
      <c r="E677" s="4"/>
    </row>
    <row r="678" spans="5:5" ht="14.25" customHeight="1" x14ac:dyDescent="0.3">
      <c r="E678" s="4"/>
    </row>
    <row r="679" spans="5:5" ht="14.25" customHeight="1" x14ac:dyDescent="0.3">
      <c r="E679" s="4"/>
    </row>
    <row r="680" spans="5:5" ht="14.25" customHeight="1" x14ac:dyDescent="0.3">
      <c r="E680" s="4"/>
    </row>
    <row r="681" spans="5:5" ht="14.25" customHeight="1" x14ac:dyDescent="0.3">
      <c r="E681" s="4"/>
    </row>
    <row r="682" spans="5:5" ht="14.25" customHeight="1" x14ac:dyDescent="0.3">
      <c r="E682" s="4"/>
    </row>
    <row r="683" spans="5:5" ht="14.25" customHeight="1" x14ac:dyDescent="0.3">
      <c r="E683" s="4"/>
    </row>
    <row r="684" spans="5:5" ht="14.25" customHeight="1" x14ac:dyDescent="0.3">
      <c r="E684" s="4"/>
    </row>
    <row r="685" spans="5:5" ht="14.25" customHeight="1" x14ac:dyDescent="0.3">
      <c r="E685" s="4"/>
    </row>
    <row r="686" spans="5:5" ht="14.25" customHeight="1" x14ac:dyDescent="0.3">
      <c r="E686" s="4"/>
    </row>
    <row r="687" spans="5:5" ht="14.25" customHeight="1" x14ac:dyDescent="0.3">
      <c r="E687" s="4"/>
    </row>
    <row r="688" spans="5:5" ht="14.25" customHeight="1" x14ac:dyDescent="0.3">
      <c r="E688" s="4"/>
    </row>
    <row r="689" spans="5:5" ht="14.25" customHeight="1" x14ac:dyDescent="0.3">
      <c r="E689" s="4"/>
    </row>
    <row r="690" spans="5:5" ht="14.25" customHeight="1" x14ac:dyDescent="0.3">
      <c r="E690" s="4"/>
    </row>
    <row r="691" spans="5:5" ht="14.25" customHeight="1" x14ac:dyDescent="0.3">
      <c r="E691" s="4"/>
    </row>
    <row r="692" spans="5:5" ht="14.25" customHeight="1" x14ac:dyDescent="0.3">
      <c r="E692" s="4"/>
    </row>
    <row r="693" spans="5:5" ht="14.25" customHeight="1" x14ac:dyDescent="0.3">
      <c r="E693" s="4"/>
    </row>
    <row r="694" spans="5:5" ht="14.25" customHeight="1" x14ac:dyDescent="0.3">
      <c r="E694" s="4"/>
    </row>
    <row r="695" spans="5:5" ht="14.25" customHeight="1" x14ac:dyDescent="0.3">
      <c r="E695" s="4"/>
    </row>
    <row r="696" spans="5:5" ht="14.25" customHeight="1" x14ac:dyDescent="0.3">
      <c r="E696" s="4"/>
    </row>
    <row r="697" spans="5:5" ht="14.25" customHeight="1" x14ac:dyDescent="0.3">
      <c r="E697" s="4"/>
    </row>
    <row r="698" spans="5:5" ht="14.25" customHeight="1" x14ac:dyDescent="0.3">
      <c r="E698" s="4"/>
    </row>
    <row r="699" spans="5:5" ht="14.25" customHeight="1" x14ac:dyDescent="0.3">
      <c r="E699" s="4"/>
    </row>
    <row r="700" spans="5:5" ht="14.25" customHeight="1" x14ac:dyDescent="0.3">
      <c r="E700" s="4"/>
    </row>
    <row r="701" spans="5:5" ht="14.25" customHeight="1" x14ac:dyDescent="0.3">
      <c r="E701" s="4"/>
    </row>
    <row r="702" spans="5:5" ht="14.25" customHeight="1" x14ac:dyDescent="0.3">
      <c r="E702" s="4"/>
    </row>
    <row r="703" spans="5:5" ht="14.25" customHeight="1" x14ac:dyDescent="0.3">
      <c r="E703" s="4"/>
    </row>
    <row r="704" spans="5:5" ht="14.25" customHeight="1" x14ac:dyDescent="0.3">
      <c r="E704" s="4"/>
    </row>
    <row r="705" spans="5:5" ht="14.25" customHeight="1" x14ac:dyDescent="0.3">
      <c r="E705" s="4"/>
    </row>
    <row r="706" spans="5:5" ht="14.25" customHeight="1" x14ac:dyDescent="0.3">
      <c r="E706" s="4"/>
    </row>
    <row r="707" spans="5:5" ht="14.25" customHeight="1" x14ac:dyDescent="0.3">
      <c r="E707" s="4"/>
    </row>
    <row r="708" spans="5:5" ht="14.25" customHeight="1" x14ac:dyDescent="0.3">
      <c r="E708" s="4"/>
    </row>
    <row r="709" spans="5:5" ht="14.25" customHeight="1" x14ac:dyDescent="0.3">
      <c r="E709" s="4"/>
    </row>
    <row r="710" spans="5:5" ht="14.25" customHeight="1" x14ac:dyDescent="0.3">
      <c r="E710" s="4"/>
    </row>
    <row r="711" spans="5:5" ht="14.25" customHeight="1" x14ac:dyDescent="0.3">
      <c r="E711" s="4"/>
    </row>
    <row r="712" spans="5:5" ht="14.25" customHeight="1" x14ac:dyDescent="0.3">
      <c r="E712" s="4"/>
    </row>
    <row r="713" spans="5:5" ht="14.25" customHeight="1" x14ac:dyDescent="0.3">
      <c r="E713" s="4"/>
    </row>
    <row r="714" spans="5:5" ht="14.25" customHeight="1" x14ac:dyDescent="0.3">
      <c r="E714" s="4"/>
    </row>
    <row r="715" spans="5:5" ht="14.25" customHeight="1" x14ac:dyDescent="0.3">
      <c r="E715" s="4"/>
    </row>
    <row r="716" spans="5:5" ht="14.25" customHeight="1" x14ac:dyDescent="0.3">
      <c r="E716" s="4"/>
    </row>
    <row r="717" spans="5:5" ht="14.25" customHeight="1" x14ac:dyDescent="0.3">
      <c r="E717" s="4"/>
    </row>
    <row r="718" spans="5:5" ht="14.25" customHeight="1" x14ac:dyDescent="0.3">
      <c r="E718" s="4"/>
    </row>
    <row r="719" spans="5:5" ht="14.25" customHeight="1" x14ac:dyDescent="0.3">
      <c r="E719" s="4"/>
    </row>
    <row r="720" spans="5:5" ht="14.25" customHeight="1" x14ac:dyDescent="0.3">
      <c r="E720" s="4"/>
    </row>
    <row r="721" spans="5:5" ht="14.25" customHeight="1" x14ac:dyDescent="0.3">
      <c r="E721" s="4"/>
    </row>
    <row r="722" spans="5:5" ht="14.25" customHeight="1" x14ac:dyDescent="0.3">
      <c r="E722" s="4"/>
    </row>
    <row r="723" spans="5:5" ht="14.25" customHeight="1" x14ac:dyDescent="0.3">
      <c r="E723" s="4"/>
    </row>
    <row r="724" spans="5:5" ht="14.25" customHeight="1" x14ac:dyDescent="0.3">
      <c r="E724" s="4"/>
    </row>
    <row r="725" spans="5:5" ht="14.25" customHeight="1" x14ac:dyDescent="0.3">
      <c r="E725" s="4"/>
    </row>
    <row r="726" spans="5:5" ht="14.25" customHeight="1" x14ac:dyDescent="0.3">
      <c r="E726" s="4"/>
    </row>
    <row r="727" spans="5:5" ht="14.25" customHeight="1" x14ac:dyDescent="0.3">
      <c r="E727" s="4"/>
    </row>
    <row r="728" spans="5:5" ht="14.25" customHeight="1" x14ac:dyDescent="0.3">
      <c r="E728" s="4"/>
    </row>
    <row r="729" spans="5:5" ht="14.25" customHeight="1" x14ac:dyDescent="0.3">
      <c r="E729" s="4"/>
    </row>
    <row r="730" spans="5:5" ht="14.25" customHeight="1" x14ac:dyDescent="0.3">
      <c r="E730" s="4"/>
    </row>
    <row r="731" spans="5:5" ht="14.25" customHeight="1" x14ac:dyDescent="0.3">
      <c r="E731" s="4"/>
    </row>
    <row r="732" spans="5:5" ht="14.25" customHeight="1" x14ac:dyDescent="0.3">
      <c r="E732" s="4"/>
    </row>
    <row r="733" spans="5:5" ht="14.25" customHeight="1" x14ac:dyDescent="0.3">
      <c r="E733" s="4"/>
    </row>
    <row r="734" spans="5:5" ht="14.25" customHeight="1" x14ac:dyDescent="0.3">
      <c r="E734" s="4"/>
    </row>
    <row r="735" spans="5:5" ht="14.25" customHeight="1" x14ac:dyDescent="0.3">
      <c r="E735" s="4"/>
    </row>
    <row r="736" spans="5:5" ht="14.25" customHeight="1" x14ac:dyDescent="0.3">
      <c r="E736" s="4"/>
    </row>
    <row r="737" spans="5:5" ht="14.25" customHeight="1" x14ac:dyDescent="0.3">
      <c r="E737" s="4"/>
    </row>
    <row r="738" spans="5:5" ht="14.25" customHeight="1" x14ac:dyDescent="0.3">
      <c r="E738" s="4"/>
    </row>
    <row r="739" spans="5:5" ht="14.25" customHeight="1" x14ac:dyDescent="0.3">
      <c r="E739" s="4"/>
    </row>
    <row r="740" spans="5:5" ht="14.25" customHeight="1" x14ac:dyDescent="0.3">
      <c r="E740" s="4"/>
    </row>
    <row r="741" spans="5:5" ht="14.25" customHeight="1" x14ac:dyDescent="0.3">
      <c r="E741" s="4"/>
    </row>
    <row r="742" spans="5:5" ht="14.25" customHeight="1" x14ac:dyDescent="0.3">
      <c r="E742" s="4"/>
    </row>
    <row r="743" spans="5:5" ht="14.25" customHeight="1" x14ac:dyDescent="0.3">
      <c r="E743" s="4"/>
    </row>
    <row r="744" spans="5:5" ht="14.25" customHeight="1" x14ac:dyDescent="0.3">
      <c r="E744" s="4"/>
    </row>
    <row r="745" spans="5:5" ht="14.25" customHeight="1" x14ac:dyDescent="0.3">
      <c r="E745" s="4"/>
    </row>
    <row r="746" spans="5:5" ht="14.25" customHeight="1" x14ac:dyDescent="0.3">
      <c r="E746" s="4"/>
    </row>
    <row r="747" spans="5:5" ht="14.25" customHeight="1" x14ac:dyDescent="0.3">
      <c r="E747" s="4"/>
    </row>
    <row r="748" spans="5:5" ht="14.25" customHeight="1" x14ac:dyDescent="0.3">
      <c r="E748" s="4"/>
    </row>
    <row r="749" spans="5:5" ht="14.25" customHeight="1" x14ac:dyDescent="0.3">
      <c r="E749" s="4"/>
    </row>
    <row r="750" spans="5:5" ht="14.25" customHeight="1" x14ac:dyDescent="0.3">
      <c r="E750" s="4"/>
    </row>
    <row r="751" spans="5:5" ht="14.25" customHeight="1" x14ac:dyDescent="0.3">
      <c r="E751" s="4"/>
    </row>
    <row r="752" spans="5:5" ht="14.25" customHeight="1" x14ac:dyDescent="0.3">
      <c r="E752" s="4"/>
    </row>
    <row r="753" spans="5:5" ht="14.25" customHeight="1" x14ac:dyDescent="0.3">
      <c r="E753" s="4"/>
    </row>
    <row r="754" spans="5:5" ht="14.25" customHeight="1" x14ac:dyDescent="0.3">
      <c r="E754" s="4"/>
    </row>
    <row r="755" spans="5:5" ht="14.25" customHeight="1" x14ac:dyDescent="0.3">
      <c r="E755" s="4"/>
    </row>
    <row r="756" spans="5:5" ht="14.25" customHeight="1" x14ac:dyDescent="0.3">
      <c r="E756" s="4"/>
    </row>
    <row r="757" spans="5:5" ht="14.25" customHeight="1" x14ac:dyDescent="0.3">
      <c r="E757" s="4"/>
    </row>
    <row r="758" spans="5:5" ht="14.25" customHeight="1" x14ac:dyDescent="0.3">
      <c r="E758" s="4"/>
    </row>
    <row r="759" spans="5:5" ht="14.25" customHeight="1" x14ac:dyDescent="0.3">
      <c r="E759" s="4"/>
    </row>
    <row r="760" spans="5:5" ht="14.25" customHeight="1" x14ac:dyDescent="0.3">
      <c r="E760" s="4"/>
    </row>
    <row r="761" spans="5:5" ht="14.25" customHeight="1" x14ac:dyDescent="0.3">
      <c r="E761" s="4"/>
    </row>
    <row r="762" spans="5:5" ht="14.25" customHeight="1" x14ac:dyDescent="0.3">
      <c r="E762" s="4"/>
    </row>
    <row r="763" spans="5:5" ht="14.25" customHeight="1" x14ac:dyDescent="0.3">
      <c r="E763" s="4"/>
    </row>
    <row r="764" spans="5:5" ht="14.25" customHeight="1" x14ac:dyDescent="0.3">
      <c r="E764" s="4"/>
    </row>
    <row r="765" spans="5:5" ht="14.25" customHeight="1" x14ac:dyDescent="0.3">
      <c r="E765" s="4"/>
    </row>
    <row r="766" spans="5:5" ht="14.25" customHeight="1" x14ac:dyDescent="0.3">
      <c r="E766" s="4"/>
    </row>
    <row r="767" spans="5:5" ht="14.25" customHeight="1" x14ac:dyDescent="0.3">
      <c r="E767" s="4"/>
    </row>
    <row r="768" spans="5:5" ht="14.25" customHeight="1" x14ac:dyDescent="0.3">
      <c r="E768" s="4"/>
    </row>
    <row r="769" spans="5:5" ht="14.25" customHeight="1" x14ac:dyDescent="0.3">
      <c r="E769" s="4"/>
    </row>
    <row r="770" spans="5:5" ht="14.25" customHeight="1" x14ac:dyDescent="0.3">
      <c r="E770" s="4"/>
    </row>
    <row r="771" spans="5:5" ht="14.25" customHeight="1" x14ac:dyDescent="0.3">
      <c r="E771" s="4"/>
    </row>
    <row r="772" spans="5:5" ht="14.25" customHeight="1" x14ac:dyDescent="0.3">
      <c r="E772" s="4"/>
    </row>
    <row r="773" spans="5:5" ht="14.25" customHeight="1" x14ac:dyDescent="0.3">
      <c r="E773" s="4"/>
    </row>
    <row r="774" spans="5:5" ht="14.25" customHeight="1" x14ac:dyDescent="0.3">
      <c r="E774" s="4"/>
    </row>
    <row r="775" spans="5:5" ht="14.25" customHeight="1" x14ac:dyDescent="0.3">
      <c r="E775" s="4"/>
    </row>
    <row r="776" spans="5:5" ht="14.25" customHeight="1" x14ac:dyDescent="0.3">
      <c r="E776" s="4"/>
    </row>
    <row r="777" spans="5:5" ht="14.25" customHeight="1" x14ac:dyDescent="0.3">
      <c r="E777" s="4"/>
    </row>
    <row r="778" spans="5:5" ht="14.25" customHeight="1" x14ac:dyDescent="0.3">
      <c r="E778" s="4"/>
    </row>
    <row r="779" spans="5:5" ht="14.25" customHeight="1" x14ac:dyDescent="0.3">
      <c r="E779" s="4"/>
    </row>
    <row r="780" spans="5:5" ht="14.25" customHeight="1" x14ac:dyDescent="0.3">
      <c r="E780" s="4"/>
    </row>
    <row r="781" spans="5:5" ht="14.25" customHeight="1" x14ac:dyDescent="0.3">
      <c r="E781" s="4"/>
    </row>
    <row r="782" spans="5:5" ht="14.25" customHeight="1" x14ac:dyDescent="0.3">
      <c r="E782" s="4"/>
    </row>
    <row r="783" spans="5:5" ht="14.25" customHeight="1" x14ac:dyDescent="0.3">
      <c r="E783" s="4"/>
    </row>
    <row r="784" spans="5:5" ht="14.25" customHeight="1" x14ac:dyDescent="0.3">
      <c r="E784" s="4"/>
    </row>
    <row r="785" spans="5:5" ht="14.25" customHeight="1" x14ac:dyDescent="0.3">
      <c r="E785" s="4"/>
    </row>
    <row r="786" spans="5:5" ht="14.25" customHeight="1" x14ac:dyDescent="0.3">
      <c r="E786" s="4"/>
    </row>
    <row r="787" spans="5:5" ht="14.25" customHeight="1" x14ac:dyDescent="0.3">
      <c r="E787" s="4"/>
    </row>
    <row r="788" spans="5:5" ht="14.25" customHeight="1" x14ac:dyDescent="0.3">
      <c r="E788" s="4"/>
    </row>
    <row r="789" spans="5:5" ht="14.25" customHeight="1" x14ac:dyDescent="0.3">
      <c r="E789" s="4"/>
    </row>
    <row r="790" spans="5:5" ht="14.25" customHeight="1" x14ac:dyDescent="0.3">
      <c r="E790" s="4"/>
    </row>
    <row r="791" spans="5:5" ht="14.25" customHeight="1" x14ac:dyDescent="0.3">
      <c r="E791" s="4"/>
    </row>
    <row r="792" spans="5:5" ht="14.25" customHeight="1" x14ac:dyDescent="0.3">
      <c r="E792" s="4"/>
    </row>
    <row r="793" spans="5:5" ht="14.25" customHeight="1" x14ac:dyDescent="0.3">
      <c r="E793" s="4"/>
    </row>
    <row r="794" spans="5:5" ht="14.25" customHeight="1" x14ac:dyDescent="0.3">
      <c r="E794" s="4"/>
    </row>
    <row r="795" spans="5:5" ht="14.25" customHeight="1" x14ac:dyDescent="0.3">
      <c r="E795" s="4"/>
    </row>
    <row r="796" spans="5:5" ht="14.25" customHeight="1" x14ac:dyDescent="0.3">
      <c r="E796" s="4"/>
    </row>
    <row r="797" spans="5:5" ht="14.25" customHeight="1" x14ac:dyDescent="0.3">
      <c r="E797" s="4"/>
    </row>
    <row r="798" spans="5:5" ht="14.25" customHeight="1" x14ac:dyDescent="0.3">
      <c r="E798" s="4"/>
    </row>
    <row r="799" spans="5:5" ht="14.25" customHeight="1" x14ac:dyDescent="0.3">
      <c r="E799" s="4"/>
    </row>
    <row r="800" spans="5:5" ht="14.25" customHeight="1" x14ac:dyDescent="0.3">
      <c r="E800" s="4"/>
    </row>
    <row r="801" spans="5:5" ht="14.25" customHeight="1" x14ac:dyDescent="0.3">
      <c r="E801" s="4"/>
    </row>
    <row r="802" spans="5:5" ht="14.25" customHeight="1" x14ac:dyDescent="0.3">
      <c r="E802" s="4"/>
    </row>
    <row r="803" spans="5:5" ht="14.25" customHeight="1" x14ac:dyDescent="0.3">
      <c r="E803" s="4"/>
    </row>
    <row r="804" spans="5:5" ht="14.25" customHeight="1" x14ac:dyDescent="0.3">
      <c r="E804" s="4"/>
    </row>
    <row r="805" spans="5:5" ht="14.25" customHeight="1" x14ac:dyDescent="0.3">
      <c r="E805" s="4"/>
    </row>
    <row r="806" spans="5:5" ht="14.25" customHeight="1" x14ac:dyDescent="0.3">
      <c r="E806" s="4"/>
    </row>
    <row r="807" spans="5:5" ht="14.25" customHeight="1" x14ac:dyDescent="0.3">
      <c r="E807" s="4"/>
    </row>
    <row r="808" spans="5:5" ht="14.25" customHeight="1" x14ac:dyDescent="0.3">
      <c r="E808" s="4"/>
    </row>
    <row r="809" spans="5:5" ht="14.25" customHeight="1" x14ac:dyDescent="0.3">
      <c r="E809" s="4"/>
    </row>
    <row r="810" spans="5:5" ht="14.25" customHeight="1" x14ac:dyDescent="0.3">
      <c r="E810" s="4"/>
    </row>
    <row r="811" spans="5:5" ht="14.25" customHeight="1" x14ac:dyDescent="0.3">
      <c r="E811" s="4"/>
    </row>
    <row r="812" spans="5:5" ht="14.25" customHeight="1" x14ac:dyDescent="0.3">
      <c r="E812" s="4"/>
    </row>
    <row r="813" spans="5:5" ht="14.25" customHeight="1" x14ac:dyDescent="0.3">
      <c r="E813" s="4"/>
    </row>
    <row r="814" spans="5:5" ht="14.25" customHeight="1" x14ac:dyDescent="0.3">
      <c r="E814" s="4"/>
    </row>
    <row r="815" spans="5:5" ht="14.25" customHeight="1" x14ac:dyDescent="0.3">
      <c r="E815" s="4"/>
    </row>
    <row r="816" spans="5:5" ht="14.25" customHeight="1" x14ac:dyDescent="0.3">
      <c r="E816" s="4"/>
    </row>
    <row r="817" spans="5:5" ht="14.25" customHeight="1" x14ac:dyDescent="0.3">
      <c r="E817" s="4"/>
    </row>
    <row r="818" spans="5:5" ht="14.25" customHeight="1" x14ac:dyDescent="0.3">
      <c r="E818" s="4"/>
    </row>
    <row r="819" spans="5:5" ht="14.25" customHeight="1" x14ac:dyDescent="0.3">
      <c r="E819" s="4"/>
    </row>
    <row r="820" spans="5:5" ht="14.25" customHeight="1" x14ac:dyDescent="0.3">
      <c r="E820" s="4"/>
    </row>
    <row r="821" spans="5:5" ht="14.25" customHeight="1" x14ac:dyDescent="0.3">
      <c r="E821" s="4"/>
    </row>
    <row r="822" spans="5:5" ht="14.25" customHeight="1" x14ac:dyDescent="0.3">
      <c r="E822" s="4"/>
    </row>
    <row r="823" spans="5:5" ht="14.25" customHeight="1" x14ac:dyDescent="0.3">
      <c r="E823" s="4"/>
    </row>
    <row r="824" spans="5:5" ht="14.25" customHeight="1" x14ac:dyDescent="0.3">
      <c r="E824" s="4"/>
    </row>
    <row r="825" spans="5:5" ht="14.25" customHeight="1" x14ac:dyDescent="0.3">
      <c r="E825" s="4"/>
    </row>
    <row r="826" spans="5:5" ht="14.25" customHeight="1" x14ac:dyDescent="0.3">
      <c r="E826" s="4"/>
    </row>
    <row r="827" spans="5:5" ht="14.25" customHeight="1" x14ac:dyDescent="0.3">
      <c r="E827" s="4"/>
    </row>
    <row r="828" spans="5:5" ht="14.25" customHeight="1" x14ac:dyDescent="0.3">
      <c r="E828" s="4"/>
    </row>
    <row r="829" spans="5:5" ht="14.25" customHeight="1" x14ac:dyDescent="0.3">
      <c r="E829" s="4"/>
    </row>
    <row r="830" spans="5:5" ht="14.25" customHeight="1" x14ac:dyDescent="0.3">
      <c r="E830" s="4"/>
    </row>
    <row r="831" spans="5:5" ht="14.25" customHeight="1" x14ac:dyDescent="0.3">
      <c r="E831" s="4"/>
    </row>
    <row r="832" spans="5:5" ht="14.25" customHeight="1" x14ac:dyDescent="0.3">
      <c r="E832" s="4"/>
    </row>
    <row r="833" spans="5:5" ht="14.25" customHeight="1" x14ac:dyDescent="0.3">
      <c r="E833" s="4"/>
    </row>
    <row r="834" spans="5:5" ht="14.25" customHeight="1" x14ac:dyDescent="0.3">
      <c r="E834" s="4"/>
    </row>
    <row r="835" spans="5:5" ht="14.25" customHeight="1" x14ac:dyDescent="0.3">
      <c r="E835" s="4"/>
    </row>
    <row r="836" spans="5:5" ht="14.25" customHeight="1" x14ac:dyDescent="0.3">
      <c r="E836" s="4"/>
    </row>
    <row r="837" spans="5:5" ht="14.25" customHeight="1" x14ac:dyDescent="0.3">
      <c r="E837" s="4"/>
    </row>
    <row r="838" spans="5:5" ht="14.25" customHeight="1" x14ac:dyDescent="0.3">
      <c r="E838" s="4"/>
    </row>
    <row r="839" spans="5:5" ht="14.25" customHeight="1" x14ac:dyDescent="0.3">
      <c r="E839" s="4"/>
    </row>
    <row r="840" spans="5:5" ht="14.25" customHeight="1" x14ac:dyDescent="0.3">
      <c r="E840" s="4"/>
    </row>
    <row r="841" spans="5:5" ht="14.25" customHeight="1" x14ac:dyDescent="0.3">
      <c r="E841" s="4"/>
    </row>
    <row r="842" spans="5:5" ht="14.25" customHeight="1" x14ac:dyDescent="0.3">
      <c r="E842" s="4"/>
    </row>
    <row r="843" spans="5:5" ht="14.25" customHeight="1" x14ac:dyDescent="0.3">
      <c r="E843" s="4"/>
    </row>
    <row r="844" spans="5:5" ht="14.25" customHeight="1" x14ac:dyDescent="0.3">
      <c r="E844" s="4"/>
    </row>
    <row r="845" spans="5:5" ht="14.25" customHeight="1" x14ac:dyDescent="0.3">
      <c r="E845" s="4"/>
    </row>
    <row r="846" spans="5:5" ht="14.25" customHeight="1" x14ac:dyDescent="0.3">
      <c r="E846" s="4"/>
    </row>
    <row r="847" spans="5:5" ht="14.25" customHeight="1" x14ac:dyDescent="0.3">
      <c r="E847" s="4"/>
    </row>
    <row r="848" spans="5:5" ht="14.25" customHeight="1" x14ac:dyDescent="0.3">
      <c r="E848" s="4"/>
    </row>
    <row r="849" spans="5:5" ht="14.25" customHeight="1" x14ac:dyDescent="0.3">
      <c r="E849" s="4"/>
    </row>
    <row r="850" spans="5:5" ht="14.25" customHeight="1" x14ac:dyDescent="0.3">
      <c r="E850" s="4"/>
    </row>
    <row r="851" spans="5:5" ht="14.25" customHeight="1" x14ac:dyDescent="0.3">
      <c r="E851" s="4"/>
    </row>
    <row r="852" spans="5:5" ht="14.25" customHeight="1" x14ac:dyDescent="0.3">
      <c r="E852" s="4"/>
    </row>
    <row r="853" spans="5:5" ht="14.25" customHeight="1" x14ac:dyDescent="0.3">
      <c r="E853" s="4"/>
    </row>
    <row r="854" spans="5:5" ht="14.25" customHeight="1" x14ac:dyDescent="0.3">
      <c r="E854" s="4"/>
    </row>
    <row r="855" spans="5:5" ht="14.25" customHeight="1" x14ac:dyDescent="0.3">
      <c r="E855" s="4"/>
    </row>
    <row r="856" spans="5:5" ht="14.25" customHeight="1" x14ac:dyDescent="0.3">
      <c r="E856" s="4"/>
    </row>
    <row r="857" spans="5:5" ht="14.25" customHeight="1" x14ac:dyDescent="0.3">
      <c r="E857" s="4"/>
    </row>
    <row r="858" spans="5:5" ht="14.25" customHeight="1" x14ac:dyDescent="0.3">
      <c r="E858" s="4"/>
    </row>
    <row r="859" spans="5:5" ht="14.25" customHeight="1" x14ac:dyDescent="0.3">
      <c r="E859" s="4"/>
    </row>
    <row r="860" spans="5:5" ht="14.25" customHeight="1" x14ac:dyDescent="0.3">
      <c r="E860" s="4"/>
    </row>
    <row r="861" spans="5:5" ht="14.25" customHeight="1" x14ac:dyDescent="0.3">
      <c r="E861" s="4"/>
    </row>
    <row r="862" spans="5:5" ht="14.25" customHeight="1" x14ac:dyDescent="0.3">
      <c r="E862" s="4"/>
    </row>
    <row r="863" spans="5:5" ht="14.25" customHeight="1" x14ac:dyDescent="0.3">
      <c r="E863" s="4"/>
    </row>
    <row r="864" spans="5:5" ht="14.25" customHeight="1" x14ac:dyDescent="0.3">
      <c r="E864" s="4"/>
    </row>
    <row r="865" spans="5:5" ht="14.25" customHeight="1" x14ac:dyDescent="0.3">
      <c r="E865" s="4"/>
    </row>
    <row r="866" spans="5:5" ht="14.25" customHeight="1" x14ac:dyDescent="0.3">
      <c r="E866" s="4"/>
    </row>
    <row r="867" spans="5:5" ht="14.25" customHeight="1" x14ac:dyDescent="0.3">
      <c r="E867" s="4"/>
    </row>
    <row r="868" spans="5:5" ht="14.25" customHeight="1" x14ac:dyDescent="0.3">
      <c r="E868" s="4"/>
    </row>
    <row r="869" spans="5:5" ht="14.25" customHeight="1" x14ac:dyDescent="0.3">
      <c r="E869" s="4"/>
    </row>
    <row r="870" spans="5:5" ht="14.25" customHeight="1" x14ac:dyDescent="0.3">
      <c r="E870" s="4"/>
    </row>
    <row r="871" spans="5:5" ht="14.25" customHeight="1" x14ac:dyDescent="0.3">
      <c r="E871" s="4"/>
    </row>
    <row r="872" spans="5:5" ht="14.25" customHeight="1" x14ac:dyDescent="0.3">
      <c r="E872" s="4"/>
    </row>
    <row r="873" spans="5:5" ht="14.25" customHeight="1" x14ac:dyDescent="0.3">
      <c r="E873" s="4"/>
    </row>
    <row r="874" spans="5:5" ht="14.25" customHeight="1" x14ac:dyDescent="0.3">
      <c r="E874" s="4"/>
    </row>
    <row r="875" spans="5:5" ht="14.25" customHeight="1" x14ac:dyDescent="0.3">
      <c r="E875" s="4"/>
    </row>
    <row r="876" spans="5:5" ht="14.25" customHeight="1" x14ac:dyDescent="0.3">
      <c r="E876" s="4"/>
    </row>
    <row r="877" spans="5:5" ht="14.25" customHeight="1" x14ac:dyDescent="0.3">
      <c r="E877" s="4"/>
    </row>
    <row r="878" spans="5:5" ht="14.25" customHeight="1" x14ac:dyDescent="0.3">
      <c r="E878" s="4"/>
    </row>
    <row r="879" spans="5:5" ht="14.25" customHeight="1" x14ac:dyDescent="0.3">
      <c r="E879" s="4"/>
    </row>
    <row r="880" spans="5:5" ht="14.25" customHeight="1" x14ac:dyDescent="0.3">
      <c r="E880" s="4"/>
    </row>
    <row r="881" spans="5:5" ht="14.25" customHeight="1" x14ac:dyDescent="0.3">
      <c r="E881" s="4"/>
    </row>
    <row r="882" spans="5:5" ht="14.25" customHeight="1" x14ac:dyDescent="0.3">
      <c r="E882" s="4"/>
    </row>
    <row r="883" spans="5:5" ht="14.25" customHeight="1" x14ac:dyDescent="0.3">
      <c r="E883" s="4"/>
    </row>
    <row r="884" spans="5:5" ht="14.25" customHeight="1" x14ac:dyDescent="0.3">
      <c r="E884" s="4"/>
    </row>
    <row r="885" spans="5:5" ht="14.25" customHeight="1" x14ac:dyDescent="0.3">
      <c r="E885" s="4"/>
    </row>
    <row r="886" spans="5:5" ht="14.25" customHeight="1" x14ac:dyDescent="0.3">
      <c r="E886" s="4"/>
    </row>
    <row r="887" spans="5:5" ht="14.25" customHeight="1" x14ac:dyDescent="0.3">
      <c r="E887" s="4"/>
    </row>
    <row r="888" spans="5:5" ht="14.25" customHeight="1" x14ac:dyDescent="0.3">
      <c r="E888" s="4"/>
    </row>
    <row r="889" spans="5:5" ht="14.25" customHeight="1" x14ac:dyDescent="0.3">
      <c r="E889" s="4"/>
    </row>
    <row r="890" spans="5:5" ht="14.25" customHeight="1" x14ac:dyDescent="0.3">
      <c r="E890" s="4"/>
    </row>
    <row r="891" spans="5:5" ht="14.25" customHeight="1" x14ac:dyDescent="0.3">
      <c r="E891" s="4"/>
    </row>
    <row r="892" spans="5:5" ht="14.25" customHeight="1" x14ac:dyDescent="0.3">
      <c r="E892" s="4"/>
    </row>
    <row r="893" spans="5:5" ht="14.25" customHeight="1" x14ac:dyDescent="0.3">
      <c r="E893" s="4"/>
    </row>
    <row r="894" spans="5:5" ht="14.25" customHeight="1" x14ac:dyDescent="0.3">
      <c r="E894" s="4"/>
    </row>
    <row r="895" spans="5:5" ht="14.25" customHeight="1" x14ac:dyDescent="0.3">
      <c r="E895" s="4"/>
    </row>
    <row r="896" spans="5:5" ht="14.25" customHeight="1" x14ac:dyDescent="0.3">
      <c r="E896" s="4"/>
    </row>
    <row r="897" spans="5:5" ht="14.25" customHeight="1" x14ac:dyDescent="0.3">
      <c r="E897" s="4"/>
    </row>
    <row r="898" spans="5:5" ht="14.25" customHeight="1" x14ac:dyDescent="0.3">
      <c r="E898" s="4"/>
    </row>
    <row r="899" spans="5:5" ht="14.25" customHeight="1" x14ac:dyDescent="0.3">
      <c r="E899" s="4"/>
    </row>
    <row r="900" spans="5:5" ht="14.25" customHeight="1" x14ac:dyDescent="0.3">
      <c r="E900" s="4"/>
    </row>
    <row r="901" spans="5:5" ht="14.25" customHeight="1" x14ac:dyDescent="0.3">
      <c r="E901" s="4"/>
    </row>
    <row r="902" spans="5:5" ht="14.25" customHeight="1" x14ac:dyDescent="0.3">
      <c r="E902" s="4"/>
    </row>
    <row r="903" spans="5:5" ht="14.25" customHeight="1" x14ac:dyDescent="0.3">
      <c r="E903" s="4"/>
    </row>
    <row r="904" spans="5:5" ht="14.25" customHeight="1" x14ac:dyDescent="0.3">
      <c r="E904" s="4"/>
    </row>
    <row r="905" spans="5:5" ht="14.25" customHeight="1" x14ac:dyDescent="0.3">
      <c r="E905" s="4"/>
    </row>
    <row r="906" spans="5:5" ht="14.25" customHeight="1" x14ac:dyDescent="0.3">
      <c r="E906" s="4"/>
    </row>
    <row r="907" spans="5:5" ht="14.25" customHeight="1" x14ac:dyDescent="0.3">
      <c r="E907" s="4"/>
    </row>
    <row r="908" spans="5:5" ht="14.25" customHeight="1" x14ac:dyDescent="0.3">
      <c r="E908" s="4"/>
    </row>
    <row r="909" spans="5:5" ht="14.25" customHeight="1" x14ac:dyDescent="0.3">
      <c r="E909" s="4"/>
    </row>
    <row r="910" spans="5:5" ht="14.25" customHeight="1" x14ac:dyDescent="0.3">
      <c r="E910" s="4"/>
    </row>
    <row r="911" spans="5:5" ht="14.25" customHeight="1" x14ac:dyDescent="0.3">
      <c r="E911" s="4"/>
    </row>
    <row r="912" spans="5:5" ht="14.25" customHeight="1" x14ac:dyDescent="0.3">
      <c r="E912" s="4"/>
    </row>
    <row r="913" spans="5:5" ht="14.25" customHeight="1" x14ac:dyDescent="0.3">
      <c r="E913" s="4"/>
    </row>
    <row r="914" spans="5:5" ht="14.25" customHeight="1" x14ac:dyDescent="0.3">
      <c r="E914" s="4"/>
    </row>
    <row r="915" spans="5:5" ht="14.25" customHeight="1" x14ac:dyDescent="0.3">
      <c r="E915" s="4"/>
    </row>
    <row r="916" spans="5:5" ht="14.25" customHeight="1" x14ac:dyDescent="0.3">
      <c r="E916" s="4"/>
    </row>
    <row r="917" spans="5:5" ht="14.25" customHeight="1" x14ac:dyDescent="0.3">
      <c r="E917" s="4"/>
    </row>
    <row r="918" spans="5:5" ht="14.25" customHeight="1" x14ac:dyDescent="0.3">
      <c r="E918" s="4"/>
    </row>
    <row r="919" spans="5:5" ht="14.25" customHeight="1" x14ac:dyDescent="0.3">
      <c r="E919" s="4"/>
    </row>
    <row r="920" spans="5:5" ht="14.25" customHeight="1" x14ac:dyDescent="0.3">
      <c r="E920" s="4"/>
    </row>
    <row r="921" spans="5:5" ht="14.25" customHeight="1" x14ac:dyDescent="0.3">
      <c r="E921" s="4"/>
    </row>
    <row r="922" spans="5:5" ht="14.25" customHeight="1" x14ac:dyDescent="0.3">
      <c r="E922" s="4"/>
    </row>
    <row r="923" spans="5:5" ht="14.25" customHeight="1" x14ac:dyDescent="0.3">
      <c r="E923" s="4"/>
    </row>
    <row r="924" spans="5:5" ht="14.25" customHeight="1" x14ac:dyDescent="0.3">
      <c r="E924" s="4"/>
    </row>
    <row r="925" spans="5:5" ht="14.25" customHeight="1" x14ac:dyDescent="0.3">
      <c r="E925" s="4"/>
    </row>
    <row r="926" spans="5:5" ht="14.25" customHeight="1" x14ac:dyDescent="0.3">
      <c r="E926" s="4"/>
    </row>
    <row r="927" spans="5:5" ht="14.25" customHeight="1" x14ac:dyDescent="0.3">
      <c r="E927" s="4"/>
    </row>
    <row r="928" spans="5:5" ht="14.25" customHeight="1" x14ac:dyDescent="0.3">
      <c r="E928" s="4"/>
    </row>
    <row r="929" spans="5:5" ht="14.25" customHeight="1" x14ac:dyDescent="0.3">
      <c r="E929" s="4"/>
    </row>
    <row r="930" spans="5:5" ht="14.25" customHeight="1" x14ac:dyDescent="0.3">
      <c r="E930" s="4"/>
    </row>
    <row r="931" spans="5:5" ht="14.25" customHeight="1" x14ac:dyDescent="0.3">
      <c r="E931" s="4"/>
    </row>
    <row r="932" spans="5:5" ht="14.25" customHeight="1" x14ac:dyDescent="0.3">
      <c r="E932" s="4"/>
    </row>
    <row r="933" spans="5:5" ht="14.25" customHeight="1" x14ac:dyDescent="0.3">
      <c r="E933" s="4"/>
    </row>
    <row r="934" spans="5:5" ht="14.25" customHeight="1" x14ac:dyDescent="0.3">
      <c r="E934" s="4"/>
    </row>
    <row r="935" spans="5:5" ht="14.25" customHeight="1" x14ac:dyDescent="0.3">
      <c r="E935" s="4"/>
    </row>
    <row r="936" spans="5:5" ht="14.25" customHeight="1" x14ac:dyDescent="0.3">
      <c r="E936" s="4"/>
    </row>
    <row r="937" spans="5:5" ht="14.25" customHeight="1" x14ac:dyDescent="0.3">
      <c r="E937" s="4"/>
    </row>
    <row r="938" spans="5:5" ht="14.25" customHeight="1" x14ac:dyDescent="0.3">
      <c r="E938" s="4"/>
    </row>
    <row r="939" spans="5:5" ht="14.25" customHeight="1" x14ac:dyDescent="0.3">
      <c r="E939" s="4"/>
    </row>
    <row r="940" spans="5:5" ht="14.25" customHeight="1" x14ac:dyDescent="0.3">
      <c r="E940" s="4"/>
    </row>
    <row r="941" spans="5:5" ht="14.25" customHeight="1" x14ac:dyDescent="0.3">
      <c r="E941" s="4"/>
    </row>
    <row r="942" spans="5:5" ht="14.25" customHeight="1" x14ac:dyDescent="0.3">
      <c r="E942" s="4"/>
    </row>
    <row r="943" spans="5:5" ht="14.25" customHeight="1" x14ac:dyDescent="0.3">
      <c r="E943" s="4"/>
    </row>
    <row r="944" spans="5:5" ht="14.25" customHeight="1" x14ac:dyDescent="0.3">
      <c r="E944" s="4"/>
    </row>
    <row r="945" spans="5:5" ht="14.25" customHeight="1" x14ac:dyDescent="0.3">
      <c r="E945" s="4"/>
    </row>
    <row r="946" spans="5:5" ht="14.25" customHeight="1" x14ac:dyDescent="0.3">
      <c r="E946" s="4"/>
    </row>
    <row r="947" spans="5:5" ht="14.25" customHeight="1" x14ac:dyDescent="0.3">
      <c r="E947" s="4"/>
    </row>
    <row r="948" spans="5:5" ht="14.25" customHeight="1" x14ac:dyDescent="0.3">
      <c r="E948" s="4"/>
    </row>
    <row r="949" spans="5:5" ht="14.25" customHeight="1" x14ac:dyDescent="0.3">
      <c r="E949" s="4"/>
    </row>
    <row r="950" spans="5:5" ht="14.25" customHeight="1" x14ac:dyDescent="0.3">
      <c r="E950" s="4"/>
    </row>
    <row r="951" spans="5:5" ht="14.25" customHeight="1" x14ac:dyDescent="0.3">
      <c r="E951" s="4"/>
    </row>
    <row r="952" spans="5:5" ht="14.25" customHeight="1" x14ac:dyDescent="0.3">
      <c r="E952" s="4"/>
    </row>
    <row r="953" spans="5:5" ht="14.25" customHeight="1" x14ac:dyDescent="0.3">
      <c r="E953" s="4"/>
    </row>
    <row r="954" spans="5:5" ht="14.25" customHeight="1" x14ac:dyDescent="0.3">
      <c r="E954" s="4"/>
    </row>
    <row r="955" spans="5:5" ht="14.25" customHeight="1" x14ac:dyDescent="0.3">
      <c r="E955" s="4"/>
    </row>
    <row r="956" spans="5:5" ht="14.25" customHeight="1" x14ac:dyDescent="0.3">
      <c r="E956" s="4"/>
    </row>
    <row r="957" spans="5:5" ht="14.25" customHeight="1" x14ac:dyDescent="0.3">
      <c r="E957" s="4"/>
    </row>
    <row r="958" spans="5:5" ht="14.25" customHeight="1" x14ac:dyDescent="0.3">
      <c r="E958" s="4"/>
    </row>
    <row r="959" spans="5:5" ht="14.25" customHeight="1" x14ac:dyDescent="0.3">
      <c r="E959" s="4"/>
    </row>
    <row r="960" spans="5:5" ht="14.25" customHeight="1" x14ac:dyDescent="0.3">
      <c r="E960" s="4"/>
    </row>
    <row r="961" spans="5:5" ht="14.25" customHeight="1" x14ac:dyDescent="0.3">
      <c r="E961" s="4"/>
    </row>
    <row r="962" spans="5:5" ht="14.25" customHeight="1" x14ac:dyDescent="0.3">
      <c r="E962" s="4"/>
    </row>
    <row r="963" spans="5:5" ht="14.25" customHeight="1" x14ac:dyDescent="0.3">
      <c r="E963" s="4"/>
    </row>
    <row r="964" spans="5:5" ht="14.25" customHeight="1" x14ac:dyDescent="0.3">
      <c r="E964" s="4"/>
    </row>
    <row r="965" spans="5:5" ht="14.25" customHeight="1" x14ac:dyDescent="0.3">
      <c r="E965" s="4"/>
    </row>
    <row r="966" spans="5:5" ht="14.25" customHeight="1" x14ac:dyDescent="0.3">
      <c r="E966" s="4"/>
    </row>
    <row r="967" spans="5:5" ht="14.25" customHeight="1" x14ac:dyDescent="0.3">
      <c r="E967" s="4"/>
    </row>
    <row r="968" spans="5:5" ht="14.25" customHeight="1" x14ac:dyDescent="0.3">
      <c r="E968" s="4"/>
    </row>
    <row r="969" spans="5:5" ht="14.25" customHeight="1" x14ac:dyDescent="0.3">
      <c r="E969" s="4"/>
    </row>
    <row r="970" spans="5:5" ht="14.25" customHeight="1" x14ac:dyDescent="0.3">
      <c r="E970" s="4"/>
    </row>
    <row r="971" spans="5:5" ht="14.25" customHeight="1" x14ac:dyDescent="0.3">
      <c r="E971" s="4"/>
    </row>
    <row r="972" spans="5:5" ht="14.25" customHeight="1" x14ac:dyDescent="0.3">
      <c r="E972" s="4"/>
    </row>
    <row r="973" spans="5:5" ht="14.25" customHeight="1" x14ac:dyDescent="0.3">
      <c r="E973" s="4"/>
    </row>
    <row r="974" spans="5:5" ht="14.25" customHeight="1" x14ac:dyDescent="0.3">
      <c r="E974" s="4"/>
    </row>
    <row r="975" spans="5:5" ht="14.25" customHeight="1" x14ac:dyDescent="0.3">
      <c r="E975" s="4"/>
    </row>
    <row r="976" spans="5:5" ht="14.25" customHeight="1" x14ac:dyDescent="0.3">
      <c r="E976" s="4"/>
    </row>
    <row r="977" spans="5:5" ht="14.25" customHeight="1" x14ac:dyDescent="0.3">
      <c r="E977" s="4"/>
    </row>
    <row r="978" spans="5:5" ht="14.25" customHeight="1" x14ac:dyDescent="0.3">
      <c r="E978" s="4"/>
    </row>
    <row r="979" spans="5:5" ht="14.25" customHeight="1" x14ac:dyDescent="0.3">
      <c r="E979" s="4"/>
    </row>
    <row r="980" spans="5:5" ht="14.25" customHeight="1" x14ac:dyDescent="0.3">
      <c r="E980" s="4"/>
    </row>
    <row r="981" spans="5:5" ht="14.25" customHeight="1" x14ac:dyDescent="0.3">
      <c r="E981" s="4"/>
    </row>
    <row r="982" spans="5:5" ht="14.25" customHeight="1" x14ac:dyDescent="0.3">
      <c r="E982" s="4"/>
    </row>
    <row r="983" spans="5:5" ht="14.25" customHeight="1" x14ac:dyDescent="0.3">
      <c r="E983" s="4"/>
    </row>
    <row r="984" spans="5:5" ht="14.25" customHeight="1" x14ac:dyDescent="0.3">
      <c r="E984" s="4"/>
    </row>
    <row r="985" spans="5:5" ht="14.25" customHeight="1" x14ac:dyDescent="0.3">
      <c r="E985" s="4"/>
    </row>
    <row r="986" spans="5:5" ht="14.25" customHeight="1" x14ac:dyDescent="0.3">
      <c r="E986" s="4"/>
    </row>
    <row r="987" spans="5:5" ht="14.25" customHeight="1" x14ac:dyDescent="0.3">
      <c r="E987" s="4"/>
    </row>
    <row r="988" spans="5:5" ht="14.25" customHeight="1" x14ac:dyDescent="0.3">
      <c r="E988" s="4"/>
    </row>
    <row r="989" spans="5:5" ht="14.25" customHeight="1" x14ac:dyDescent="0.3">
      <c r="E989" s="4"/>
    </row>
    <row r="990" spans="5:5" ht="14.25" customHeight="1" x14ac:dyDescent="0.3">
      <c r="E990" s="4"/>
    </row>
    <row r="991" spans="5:5" ht="14.25" customHeight="1" x14ac:dyDescent="0.3">
      <c r="E991" s="4"/>
    </row>
    <row r="992" spans="5:5" ht="14.25" customHeight="1" x14ac:dyDescent="0.3">
      <c r="E992" s="4"/>
    </row>
    <row r="993" spans="5:5" ht="14.25" customHeight="1" x14ac:dyDescent="0.3">
      <c r="E993" s="4"/>
    </row>
    <row r="994" spans="5:5" ht="14.25" customHeight="1" x14ac:dyDescent="0.3">
      <c r="E994" s="4"/>
    </row>
    <row r="995" spans="5:5" ht="14.25" customHeight="1" x14ac:dyDescent="0.3">
      <c r="E995" s="4"/>
    </row>
    <row r="996" spans="5:5" ht="14.25" customHeight="1" x14ac:dyDescent="0.3">
      <c r="E996" s="4"/>
    </row>
    <row r="997" spans="5:5" ht="14.25" customHeight="1" x14ac:dyDescent="0.3">
      <c r="E997" s="4"/>
    </row>
    <row r="998" spans="5:5" ht="14.25" customHeight="1" x14ac:dyDescent="0.3">
      <c r="E998" s="4"/>
    </row>
    <row r="999" spans="5:5" ht="14.25" customHeight="1" x14ac:dyDescent="0.3">
      <c r="E999" s="4"/>
    </row>
    <row r="1000" spans="5:5" ht="14.25" customHeight="1" x14ac:dyDescent="0.3">
      <c r="E1000" s="4"/>
    </row>
  </sheetData>
  <mergeCells count="11">
    <mergeCell ref="I14:J14"/>
    <mergeCell ref="I16:J16"/>
    <mergeCell ref="I17:J17"/>
    <mergeCell ref="C21:C22"/>
    <mergeCell ref="C3:J3"/>
    <mergeCell ref="C5:J6"/>
    <mergeCell ref="I8:J8"/>
    <mergeCell ref="I9:J9"/>
    <mergeCell ref="I10:J10"/>
    <mergeCell ref="I12:J12"/>
    <mergeCell ref="I13:J13"/>
  </mergeCells>
  <hyperlinks>
    <hyperlink ref="E9" r:id="rId1"/>
    <hyperlink ref="G9" r:id="rId2"/>
    <hyperlink ref="H9" r:id="rId3"/>
    <hyperlink ref="E10" r:id="rId4"/>
    <hyperlink ref="G10" r:id="rId5"/>
    <hyperlink ref="H10" r:id="rId6"/>
    <hyperlink ref="G13" r:id="rId7"/>
    <hyperlink ref="H13" r:id="rId8"/>
    <hyperlink ref="G14" r:id="rId9"/>
    <hyperlink ref="H14" r:id="rId10"/>
    <hyperlink ref="G17" r:id="rId11"/>
    <hyperlink ref="H17" r:id="rId12"/>
  </hyperlinks>
  <pageMargins left="0.7" right="0.7" top="0.75" bottom="0.75" header="0" footer="0"/>
  <pageSetup paperSize="9" orientation="landscape"/>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00"/>
  <sheetViews>
    <sheetView showGridLines="0" workbookViewId="0">
      <selection activeCell="G7" sqref="G7"/>
    </sheetView>
  </sheetViews>
  <sheetFormatPr baseColWidth="10" defaultColWidth="12.59765625" defaultRowHeight="15" customHeight="1" x14ac:dyDescent="0.25"/>
  <cols>
    <col min="1" max="1" width="3" customWidth="1"/>
    <col min="2" max="2" width="3.09765625" customWidth="1"/>
    <col min="3" max="3" width="36" customWidth="1"/>
    <col min="4" max="4" width="2.8984375" customWidth="1"/>
    <col min="5" max="8" width="26.09765625" customWidth="1"/>
    <col min="9" max="9" width="3.09765625" customWidth="1"/>
    <col min="10" max="26" width="9.3984375" customWidth="1"/>
  </cols>
  <sheetData>
    <row r="1" spans="2:9" ht="14.25" customHeight="1" x14ac:dyDescent="0.25"/>
    <row r="2" spans="2:9" ht="14.25" customHeight="1" x14ac:dyDescent="0.3">
      <c r="B2" s="1"/>
      <c r="C2" s="2"/>
      <c r="D2" s="2"/>
      <c r="E2" s="2"/>
      <c r="F2" s="2"/>
      <c r="G2" s="2"/>
      <c r="H2" s="2"/>
      <c r="I2" s="3"/>
    </row>
    <row r="3" spans="2:9" ht="14.25" customHeight="1" x14ac:dyDescent="0.35">
      <c r="B3" s="5"/>
      <c r="C3" s="277" t="s">
        <v>0</v>
      </c>
      <c r="D3" s="278"/>
      <c r="E3" s="278"/>
      <c r="F3" s="278"/>
      <c r="G3" s="278"/>
      <c r="H3" s="272"/>
      <c r="I3" s="8"/>
    </row>
    <row r="4" spans="2:9" ht="14.25" customHeight="1" x14ac:dyDescent="0.3">
      <c r="B4" s="5"/>
      <c r="C4" s="9"/>
      <c r="D4" s="9"/>
      <c r="E4" s="9"/>
      <c r="F4" s="9"/>
      <c r="G4" s="9"/>
      <c r="H4" s="9"/>
      <c r="I4" s="8"/>
    </row>
    <row r="5" spans="2:9" ht="14.25" customHeight="1" x14ac:dyDescent="0.3">
      <c r="B5" s="5"/>
      <c r="C5" s="11" t="s">
        <v>3</v>
      </c>
      <c r="D5" s="9"/>
      <c r="E5" s="12" t="s">
        <v>4</v>
      </c>
      <c r="F5" s="7" t="s">
        <v>7</v>
      </c>
      <c r="G5" s="9"/>
      <c r="H5" s="9"/>
      <c r="I5" s="8"/>
    </row>
    <row r="6" spans="2:9" ht="14.25" customHeight="1" x14ac:dyDescent="0.3">
      <c r="B6" s="5"/>
      <c r="C6" s="9"/>
      <c r="D6" s="9"/>
      <c r="E6" s="9"/>
      <c r="F6" s="9"/>
      <c r="G6" s="9"/>
      <c r="H6" s="9"/>
      <c r="I6" s="8"/>
    </row>
    <row r="7" spans="2:9" ht="14.25" customHeight="1" x14ac:dyDescent="0.3">
      <c r="B7" s="5"/>
      <c r="C7" s="11" t="s">
        <v>8</v>
      </c>
      <c r="D7" s="9"/>
      <c r="E7" s="7" t="s">
        <v>9</v>
      </c>
      <c r="F7" s="13" t="s">
        <v>10</v>
      </c>
      <c r="G7" s="15" t="s">
        <v>11</v>
      </c>
      <c r="H7" s="16" t="s">
        <v>12</v>
      </c>
      <c r="I7" s="8"/>
    </row>
    <row r="8" spans="2:9" ht="14.25" customHeight="1" x14ac:dyDescent="0.3">
      <c r="B8" s="5"/>
      <c r="C8" s="9"/>
      <c r="D8" s="9"/>
      <c r="E8" s="9"/>
      <c r="F8" s="9"/>
      <c r="G8" s="9"/>
      <c r="H8" s="9"/>
      <c r="I8" s="8"/>
    </row>
    <row r="9" spans="2:9" ht="48" customHeight="1" x14ac:dyDescent="0.3">
      <c r="B9" s="5"/>
      <c r="C9" s="290" t="s">
        <v>13</v>
      </c>
      <c r="D9" s="278"/>
      <c r="E9" s="278"/>
      <c r="F9" s="278"/>
      <c r="G9" s="278"/>
      <c r="H9" s="272"/>
      <c r="I9" s="8"/>
    </row>
    <row r="10" spans="2:9" ht="18" customHeight="1" x14ac:dyDescent="0.3">
      <c r="B10" s="5"/>
      <c r="C10" s="9"/>
      <c r="D10" s="9"/>
      <c r="E10" s="9"/>
      <c r="F10" s="9"/>
      <c r="G10" s="9"/>
      <c r="H10" s="9"/>
      <c r="I10" s="8"/>
    </row>
    <row r="11" spans="2:9" ht="21" customHeight="1" x14ac:dyDescent="0.3">
      <c r="B11" s="5"/>
      <c r="C11" s="291" t="s">
        <v>15</v>
      </c>
      <c r="D11" s="278"/>
      <c r="E11" s="278"/>
      <c r="F11" s="278"/>
      <c r="G11" s="278"/>
      <c r="H11" s="272"/>
      <c r="I11" s="8"/>
    </row>
    <row r="12" spans="2:9" ht="14.25" customHeight="1" x14ac:dyDescent="0.3">
      <c r="B12" s="5"/>
      <c r="C12" s="9"/>
      <c r="D12" s="9"/>
      <c r="E12" s="9"/>
      <c r="F12" s="9"/>
      <c r="G12" s="9"/>
      <c r="H12" s="9"/>
      <c r="I12" s="8"/>
    </row>
    <row r="13" spans="2:9" ht="39" customHeight="1" x14ac:dyDescent="0.3">
      <c r="B13" s="5"/>
      <c r="C13" s="292" t="s">
        <v>17</v>
      </c>
      <c r="D13" s="278"/>
      <c r="E13" s="278"/>
      <c r="F13" s="278"/>
      <c r="G13" s="278"/>
      <c r="H13" s="272"/>
      <c r="I13" s="8"/>
    </row>
    <row r="14" spans="2:9" ht="14.25" customHeight="1" x14ac:dyDescent="0.3">
      <c r="B14" s="5"/>
      <c r="C14" s="9"/>
      <c r="D14" s="9"/>
      <c r="E14" s="9"/>
      <c r="F14" s="9"/>
      <c r="G14" s="9"/>
      <c r="H14" s="9"/>
      <c r="I14" s="8"/>
    </row>
    <row r="15" spans="2:9" ht="15" customHeight="1" x14ac:dyDescent="0.3">
      <c r="B15" s="5"/>
      <c r="C15" s="286" t="s">
        <v>25</v>
      </c>
      <c r="D15" s="280"/>
      <c r="E15" s="280"/>
      <c r="F15" s="280"/>
      <c r="G15" s="280"/>
      <c r="H15" s="281"/>
      <c r="I15" s="8"/>
    </row>
    <row r="16" spans="2:9" ht="14.25" customHeight="1" x14ac:dyDescent="0.3">
      <c r="B16" s="5"/>
      <c r="C16" s="287"/>
      <c r="D16" s="288"/>
      <c r="E16" s="288"/>
      <c r="F16" s="288"/>
      <c r="G16" s="288"/>
      <c r="H16" s="289"/>
      <c r="I16" s="8"/>
    </row>
    <row r="17" spans="2:9" ht="14.25" customHeight="1" x14ac:dyDescent="0.3">
      <c r="B17" s="5"/>
      <c r="C17" s="287"/>
      <c r="D17" s="288"/>
      <c r="E17" s="288"/>
      <c r="F17" s="288"/>
      <c r="G17" s="288"/>
      <c r="H17" s="289"/>
      <c r="I17" s="8"/>
    </row>
    <row r="18" spans="2:9" ht="14.25" customHeight="1" x14ac:dyDescent="0.3">
      <c r="B18" s="5"/>
      <c r="C18" s="287"/>
      <c r="D18" s="288"/>
      <c r="E18" s="288"/>
      <c r="F18" s="288"/>
      <c r="G18" s="288"/>
      <c r="H18" s="289"/>
      <c r="I18" s="8"/>
    </row>
    <row r="19" spans="2:9" ht="14.25" customHeight="1" x14ac:dyDescent="0.3">
      <c r="B19" s="5"/>
      <c r="C19" s="287"/>
      <c r="D19" s="288"/>
      <c r="E19" s="288"/>
      <c r="F19" s="288"/>
      <c r="G19" s="288"/>
      <c r="H19" s="289"/>
      <c r="I19" s="8"/>
    </row>
    <row r="20" spans="2:9" ht="14.25" customHeight="1" x14ac:dyDescent="0.3">
      <c r="B20" s="5"/>
      <c r="C20" s="287"/>
      <c r="D20" s="288"/>
      <c r="E20" s="288"/>
      <c r="F20" s="288"/>
      <c r="G20" s="288"/>
      <c r="H20" s="289"/>
      <c r="I20" s="8"/>
    </row>
    <row r="21" spans="2:9" ht="14.25" customHeight="1" x14ac:dyDescent="0.3">
      <c r="B21" s="5"/>
      <c r="C21" s="287"/>
      <c r="D21" s="288"/>
      <c r="E21" s="288"/>
      <c r="F21" s="288"/>
      <c r="G21" s="288"/>
      <c r="H21" s="289"/>
      <c r="I21" s="8"/>
    </row>
    <row r="22" spans="2:9" ht="14.25" customHeight="1" x14ac:dyDescent="0.3">
      <c r="B22" s="5"/>
      <c r="C22" s="287"/>
      <c r="D22" s="288"/>
      <c r="E22" s="288"/>
      <c r="F22" s="288"/>
      <c r="G22" s="288"/>
      <c r="H22" s="289"/>
      <c r="I22" s="8"/>
    </row>
    <row r="23" spans="2:9" ht="14.25" customHeight="1" x14ac:dyDescent="0.3">
      <c r="B23" s="5"/>
      <c r="C23" s="287"/>
      <c r="D23" s="288"/>
      <c r="E23" s="288"/>
      <c r="F23" s="288"/>
      <c r="G23" s="288"/>
      <c r="H23" s="289"/>
      <c r="I23" s="8"/>
    </row>
    <row r="24" spans="2:9" ht="14.25" customHeight="1" x14ac:dyDescent="0.3">
      <c r="B24" s="5"/>
      <c r="C24" s="287"/>
      <c r="D24" s="288"/>
      <c r="E24" s="288"/>
      <c r="F24" s="288"/>
      <c r="G24" s="288"/>
      <c r="H24" s="289"/>
      <c r="I24" s="8"/>
    </row>
    <row r="25" spans="2:9" ht="14.25" customHeight="1" x14ac:dyDescent="0.3">
      <c r="B25" s="5"/>
      <c r="C25" s="287"/>
      <c r="D25" s="288"/>
      <c r="E25" s="288"/>
      <c r="F25" s="288"/>
      <c r="G25" s="288"/>
      <c r="H25" s="289"/>
      <c r="I25" s="8"/>
    </row>
    <row r="26" spans="2:9" ht="14.25" customHeight="1" x14ac:dyDescent="0.3">
      <c r="B26" s="5"/>
      <c r="C26" s="287"/>
      <c r="D26" s="288"/>
      <c r="E26" s="288"/>
      <c r="F26" s="288"/>
      <c r="G26" s="288"/>
      <c r="H26" s="289"/>
      <c r="I26" s="8"/>
    </row>
    <row r="27" spans="2:9" ht="14.25" customHeight="1" x14ac:dyDescent="0.3">
      <c r="B27" s="5"/>
      <c r="C27" s="287"/>
      <c r="D27" s="288"/>
      <c r="E27" s="288"/>
      <c r="F27" s="288"/>
      <c r="G27" s="288"/>
      <c r="H27" s="289"/>
      <c r="I27" s="8"/>
    </row>
    <row r="28" spans="2:9" ht="14.25" customHeight="1" x14ac:dyDescent="0.3">
      <c r="B28" s="5"/>
      <c r="C28" s="287"/>
      <c r="D28" s="288"/>
      <c r="E28" s="288"/>
      <c r="F28" s="288"/>
      <c r="G28" s="288"/>
      <c r="H28" s="289"/>
      <c r="I28" s="8"/>
    </row>
    <row r="29" spans="2:9" ht="14.25" customHeight="1" x14ac:dyDescent="0.3">
      <c r="B29" s="5"/>
      <c r="C29" s="287"/>
      <c r="D29" s="288"/>
      <c r="E29" s="288"/>
      <c r="F29" s="288"/>
      <c r="G29" s="288"/>
      <c r="H29" s="289"/>
      <c r="I29" s="8"/>
    </row>
    <row r="30" spans="2:9" ht="14.25" customHeight="1" x14ac:dyDescent="0.3">
      <c r="B30" s="5"/>
      <c r="C30" s="287"/>
      <c r="D30" s="288"/>
      <c r="E30" s="288"/>
      <c r="F30" s="288"/>
      <c r="G30" s="288"/>
      <c r="H30" s="289"/>
      <c r="I30" s="8"/>
    </row>
    <row r="31" spans="2:9" ht="14.25" customHeight="1" x14ac:dyDescent="0.3">
      <c r="B31" s="5"/>
      <c r="C31" s="287"/>
      <c r="D31" s="288"/>
      <c r="E31" s="288"/>
      <c r="F31" s="288"/>
      <c r="G31" s="288"/>
      <c r="H31" s="289"/>
      <c r="I31" s="8"/>
    </row>
    <row r="32" spans="2:9" ht="16.5" customHeight="1" x14ac:dyDescent="0.3">
      <c r="B32" s="5"/>
      <c r="C32" s="287"/>
      <c r="D32" s="288"/>
      <c r="E32" s="288"/>
      <c r="F32" s="288"/>
      <c r="G32" s="288"/>
      <c r="H32" s="289"/>
      <c r="I32" s="8"/>
    </row>
    <row r="33" spans="2:9" ht="16.5" customHeight="1" x14ac:dyDescent="0.3">
      <c r="B33" s="5"/>
      <c r="C33" s="287"/>
      <c r="D33" s="288"/>
      <c r="E33" s="288"/>
      <c r="F33" s="288"/>
      <c r="G33" s="288"/>
      <c r="H33" s="289"/>
      <c r="I33" s="8"/>
    </row>
    <row r="34" spans="2:9" ht="16.5" customHeight="1" x14ac:dyDescent="0.3">
      <c r="B34" s="5"/>
      <c r="C34" s="287"/>
      <c r="D34" s="288"/>
      <c r="E34" s="288"/>
      <c r="F34" s="288"/>
      <c r="G34" s="288"/>
      <c r="H34" s="289"/>
      <c r="I34" s="8"/>
    </row>
    <row r="35" spans="2:9" ht="16.5" customHeight="1" x14ac:dyDescent="0.3">
      <c r="B35" s="5"/>
      <c r="C35" s="287"/>
      <c r="D35" s="288"/>
      <c r="E35" s="288"/>
      <c r="F35" s="288"/>
      <c r="G35" s="288"/>
      <c r="H35" s="289"/>
      <c r="I35" s="8"/>
    </row>
    <row r="36" spans="2:9" ht="16.5" customHeight="1" x14ac:dyDescent="0.3">
      <c r="B36" s="5"/>
      <c r="C36" s="287"/>
      <c r="D36" s="288"/>
      <c r="E36" s="288"/>
      <c r="F36" s="288"/>
      <c r="G36" s="288"/>
      <c r="H36" s="289"/>
      <c r="I36" s="8"/>
    </row>
    <row r="37" spans="2:9" ht="16.5" customHeight="1" x14ac:dyDescent="0.3">
      <c r="B37" s="5"/>
      <c r="C37" s="282"/>
      <c r="D37" s="283"/>
      <c r="E37" s="283"/>
      <c r="F37" s="283"/>
      <c r="G37" s="283"/>
      <c r="H37" s="284"/>
      <c r="I37" s="8"/>
    </row>
    <row r="38" spans="2:9" ht="14.25" customHeight="1" x14ac:dyDescent="0.3">
      <c r="B38" s="5"/>
      <c r="C38" s="9"/>
      <c r="D38" s="9"/>
      <c r="E38" s="9"/>
      <c r="F38" s="9"/>
      <c r="G38" s="9"/>
      <c r="H38" s="9"/>
      <c r="I38" s="8"/>
    </row>
    <row r="39" spans="2:9" ht="14.25" customHeight="1" x14ac:dyDescent="0.3">
      <c r="B39" s="5"/>
      <c r="C39" s="286" t="s">
        <v>38</v>
      </c>
      <c r="D39" s="280"/>
      <c r="E39" s="280"/>
      <c r="F39" s="280"/>
      <c r="G39" s="280"/>
      <c r="H39" s="281"/>
      <c r="I39" s="8"/>
    </row>
    <row r="40" spans="2:9" ht="14.25" customHeight="1" x14ac:dyDescent="0.3">
      <c r="B40" s="5"/>
      <c r="C40" s="287"/>
      <c r="D40" s="288"/>
      <c r="E40" s="288"/>
      <c r="F40" s="288"/>
      <c r="G40" s="288"/>
      <c r="H40" s="289"/>
      <c r="I40" s="8"/>
    </row>
    <row r="41" spans="2:9" ht="14.25" customHeight="1" x14ac:dyDescent="0.3">
      <c r="B41" s="5"/>
      <c r="C41" s="287"/>
      <c r="D41" s="288"/>
      <c r="E41" s="288"/>
      <c r="F41" s="288"/>
      <c r="G41" s="288"/>
      <c r="H41" s="289"/>
      <c r="I41" s="8"/>
    </row>
    <row r="42" spans="2:9" ht="14.25" customHeight="1" x14ac:dyDescent="0.3">
      <c r="B42" s="5"/>
      <c r="C42" s="287"/>
      <c r="D42" s="288"/>
      <c r="E42" s="288"/>
      <c r="F42" s="288"/>
      <c r="G42" s="288"/>
      <c r="H42" s="289"/>
      <c r="I42" s="8"/>
    </row>
    <row r="43" spans="2:9" ht="14.25" customHeight="1" x14ac:dyDescent="0.3">
      <c r="B43" s="5"/>
      <c r="C43" s="287"/>
      <c r="D43" s="288"/>
      <c r="E43" s="288"/>
      <c r="F43" s="288"/>
      <c r="G43" s="288"/>
      <c r="H43" s="289"/>
      <c r="I43" s="8"/>
    </row>
    <row r="44" spans="2:9" ht="15.75" customHeight="1" x14ac:dyDescent="0.3">
      <c r="B44" s="5"/>
      <c r="C44" s="282"/>
      <c r="D44" s="283"/>
      <c r="E44" s="283"/>
      <c r="F44" s="283"/>
      <c r="G44" s="283"/>
      <c r="H44" s="284"/>
      <c r="I44" s="8"/>
    </row>
    <row r="45" spans="2:9" ht="14.25" customHeight="1" x14ac:dyDescent="0.3">
      <c r="B45" s="5"/>
      <c r="C45" s="9"/>
      <c r="D45" s="9"/>
      <c r="E45" s="9"/>
      <c r="F45" s="9"/>
      <c r="G45" s="9"/>
      <c r="H45" s="9"/>
      <c r="I45" s="8"/>
    </row>
    <row r="46" spans="2:9" ht="15" customHeight="1" x14ac:dyDescent="0.3">
      <c r="B46" s="5"/>
      <c r="C46" s="286" t="s">
        <v>42</v>
      </c>
      <c r="D46" s="280"/>
      <c r="E46" s="280"/>
      <c r="F46" s="280"/>
      <c r="G46" s="280"/>
      <c r="H46" s="281"/>
      <c r="I46" s="8"/>
    </row>
    <row r="47" spans="2:9" ht="14.25" customHeight="1" x14ac:dyDescent="0.3">
      <c r="B47" s="5"/>
      <c r="C47" s="287"/>
      <c r="D47" s="288"/>
      <c r="E47" s="288"/>
      <c r="F47" s="288"/>
      <c r="G47" s="288"/>
      <c r="H47" s="289"/>
      <c r="I47" s="8"/>
    </row>
    <row r="48" spans="2:9" ht="14.25" customHeight="1" x14ac:dyDescent="0.3">
      <c r="B48" s="5"/>
      <c r="C48" s="287"/>
      <c r="D48" s="288"/>
      <c r="E48" s="288"/>
      <c r="F48" s="288"/>
      <c r="G48" s="288"/>
      <c r="H48" s="289"/>
      <c r="I48" s="8"/>
    </row>
    <row r="49" spans="2:9" ht="14.25" customHeight="1" x14ac:dyDescent="0.3">
      <c r="B49" s="5"/>
      <c r="C49" s="287"/>
      <c r="D49" s="288"/>
      <c r="E49" s="288"/>
      <c r="F49" s="288"/>
      <c r="G49" s="288"/>
      <c r="H49" s="289"/>
      <c r="I49" s="8"/>
    </row>
    <row r="50" spans="2:9" ht="14.25" customHeight="1" x14ac:dyDescent="0.3">
      <c r="B50" s="5"/>
      <c r="C50" s="282"/>
      <c r="D50" s="283"/>
      <c r="E50" s="283"/>
      <c r="F50" s="283"/>
      <c r="G50" s="283"/>
      <c r="H50" s="284"/>
      <c r="I50" s="8"/>
    </row>
    <row r="51" spans="2:9" ht="14.25" customHeight="1" x14ac:dyDescent="0.3">
      <c r="B51" s="5"/>
      <c r="C51" s="9"/>
      <c r="D51" s="9"/>
      <c r="E51" s="9"/>
      <c r="F51" s="9"/>
      <c r="G51" s="9"/>
      <c r="H51" s="9"/>
      <c r="I51" s="8"/>
    </row>
    <row r="52" spans="2:9" ht="14.25" customHeight="1" x14ac:dyDescent="0.3">
      <c r="B52" s="5"/>
      <c r="C52" s="286" t="s">
        <v>46</v>
      </c>
      <c r="D52" s="280"/>
      <c r="E52" s="280"/>
      <c r="F52" s="280"/>
      <c r="G52" s="280"/>
      <c r="H52" s="281"/>
      <c r="I52" s="8"/>
    </row>
    <row r="53" spans="2:9" ht="14.25" customHeight="1" x14ac:dyDescent="0.3">
      <c r="B53" s="5"/>
      <c r="C53" s="287"/>
      <c r="D53" s="288"/>
      <c r="E53" s="288"/>
      <c r="F53" s="288"/>
      <c r="G53" s="288"/>
      <c r="H53" s="289"/>
      <c r="I53" s="8"/>
    </row>
    <row r="54" spans="2:9" ht="14.25" customHeight="1" x14ac:dyDescent="0.3">
      <c r="B54" s="5"/>
      <c r="C54" s="287"/>
      <c r="D54" s="288"/>
      <c r="E54" s="288"/>
      <c r="F54" s="288"/>
      <c r="G54" s="288"/>
      <c r="H54" s="289"/>
      <c r="I54" s="8"/>
    </row>
    <row r="55" spans="2:9" ht="14.25" customHeight="1" x14ac:dyDescent="0.3">
      <c r="B55" s="5"/>
      <c r="C55" s="282"/>
      <c r="D55" s="283"/>
      <c r="E55" s="283"/>
      <c r="F55" s="283"/>
      <c r="G55" s="283"/>
      <c r="H55" s="284"/>
      <c r="I55" s="8"/>
    </row>
    <row r="56" spans="2:9" ht="14.25" customHeight="1" x14ac:dyDescent="0.3">
      <c r="B56" s="5"/>
      <c r="C56" s="9"/>
      <c r="D56" s="9"/>
      <c r="E56" s="9"/>
      <c r="F56" s="9"/>
      <c r="G56" s="9"/>
      <c r="H56" s="9"/>
      <c r="I56" s="8"/>
    </row>
    <row r="57" spans="2:9" ht="14.25" customHeight="1" x14ac:dyDescent="0.3">
      <c r="B57" s="5"/>
      <c r="C57" s="286" t="s">
        <v>49</v>
      </c>
      <c r="D57" s="280"/>
      <c r="E57" s="280"/>
      <c r="F57" s="280"/>
      <c r="G57" s="280"/>
      <c r="H57" s="281"/>
      <c r="I57" s="8"/>
    </row>
    <row r="58" spans="2:9" ht="14.25" customHeight="1" x14ac:dyDescent="0.3">
      <c r="B58" s="5"/>
      <c r="C58" s="287"/>
      <c r="D58" s="288"/>
      <c r="E58" s="288"/>
      <c r="F58" s="288"/>
      <c r="G58" s="288"/>
      <c r="H58" s="289"/>
      <c r="I58" s="8"/>
    </row>
    <row r="59" spans="2:9" ht="14.25" customHeight="1" x14ac:dyDescent="0.3">
      <c r="B59" s="5"/>
      <c r="C59" s="287"/>
      <c r="D59" s="288"/>
      <c r="E59" s="288"/>
      <c r="F59" s="288"/>
      <c r="G59" s="288"/>
      <c r="H59" s="289"/>
      <c r="I59" s="8"/>
    </row>
    <row r="60" spans="2:9" ht="14.25" customHeight="1" x14ac:dyDescent="0.3">
      <c r="B60" s="5"/>
      <c r="C60" s="287"/>
      <c r="D60" s="288"/>
      <c r="E60" s="288"/>
      <c r="F60" s="288"/>
      <c r="G60" s="288"/>
      <c r="H60" s="289"/>
      <c r="I60" s="8"/>
    </row>
    <row r="61" spans="2:9" ht="14.25" customHeight="1" x14ac:dyDescent="0.3">
      <c r="B61" s="5"/>
      <c r="C61" s="282"/>
      <c r="D61" s="283"/>
      <c r="E61" s="283"/>
      <c r="F61" s="283"/>
      <c r="G61" s="283"/>
      <c r="H61" s="284"/>
      <c r="I61" s="8"/>
    </row>
    <row r="62" spans="2:9" ht="14.25" customHeight="1" x14ac:dyDescent="0.3">
      <c r="B62" s="5"/>
      <c r="C62" s="9"/>
      <c r="D62" s="9"/>
      <c r="E62" s="9"/>
      <c r="F62" s="9"/>
      <c r="G62" s="9"/>
      <c r="H62" s="9"/>
      <c r="I62" s="8"/>
    </row>
    <row r="63" spans="2:9" ht="14.25" customHeight="1" x14ac:dyDescent="0.3">
      <c r="B63" s="5"/>
      <c r="C63" s="286" t="s">
        <v>52</v>
      </c>
      <c r="D63" s="280"/>
      <c r="E63" s="280"/>
      <c r="F63" s="280"/>
      <c r="G63" s="280"/>
      <c r="H63" s="281"/>
      <c r="I63" s="8"/>
    </row>
    <row r="64" spans="2:9" ht="14.25" customHeight="1" x14ac:dyDescent="0.3">
      <c r="B64" s="5"/>
      <c r="C64" s="287"/>
      <c r="D64" s="288"/>
      <c r="E64" s="288"/>
      <c r="F64" s="288"/>
      <c r="G64" s="288"/>
      <c r="H64" s="289"/>
      <c r="I64" s="8"/>
    </row>
    <row r="65" spans="2:9" ht="14.25" customHeight="1" x14ac:dyDescent="0.3">
      <c r="B65" s="5"/>
      <c r="C65" s="287"/>
      <c r="D65" s="288"/>
      <c r="E65" s="288"/>
      <c r="F65" s="288"/>
      <c r="G65" s="288"/>
      <c r="H65" s="289"/>
      <c r="I65" s="8"/>
    </row>
    <row r="66" spans="2:9" ht="14.25" customHeight="1" x14ac:dyDescent="0.3">
      <c r="B66" s="5"/>
      <c r="C66" s="282"/>
      <c r="D66" s="283"/>
      <c r="E66" s="283"/>
      <c r="F66" s="283"/>
      <c r="G66" s="283"/>
      <c r="H66" s="284"/>
      <c r="I66" s="8"/>
    </row>
    <row r="67" spans="2:9" ht="14.25" customHeight="1" x14ac:dyDescent="0.3">
      <c r="B67" s="5"/>
      <c r="C67" s="9"/>
      <c r="D67" s="9"/>
      <c r="E67" s="9"/>
      <c r="F67" s="9"/>
      <c r="G67" s="9"/>
      <c r="H67" s="9"/>
      <c r="I67" s="8"/>
    </row>
    <row r="68" spans="2:9" ht="14.25" customHeight="1" x14ac:dyDescent="0.3">
      <c r="B68" s="5"/>
      <c r="C68" s="286" t="s">
        <v>54</v>
      </c>
      <c r="D68" s="280"/>
      <c r="E68" s="280"/>
      <c r="F68" s="280"/>
      <c r="G68" s="280"/>
      <c r="H68" s="281"/>
      <c r="I68" s="8"/>
    </row>
    <row r="69" spans="2:9" ht="14.25" customHeight="1" x14ac:dyDescent="0.3">
      <c r="B69" s="5"/>
      <c r="C69" s="287"/>
      <c r="D69" s="288"/>
      <c r="E69" s="288"/>
      <c r="F69" s="288"/>
      <c r="G69" s="288"/>
      <c r="H69" s="289"/>
      <c r="I69" s="8"/>
    </row>
    <row r="70" spans="2:9" ht="14.25" customHeight="1" x14ac:dyDescent="0.3">
      <c r="B70" s="5"/>
      <c r="C70" s="287"/>
      <c r="D70" s="288"/>
      <c r="E70" s="288"/>
      <c r="F70" s="288"/>
      <c r="G70" s="288"/>
      <c r="H70" s="289"/>
      <c r="I70" s="8"/>
    </row>
    <row r="71" spans="2:9" ht="14.25" customHeight="1" x14ac:dyDescent="0.3">
      <c r="B71" s="5"/>
      <c r="C71" s="282"/>
      <c r="D71" s="283"/>
      <c r="E71" s="283"/>
      <c r="F71" s="283"/>
      <c r="G71" s="283"/>
      <c r="H71" s="284"/>
      <c r="I71" s="8"/>
    </row>
    <row r="72" spans="2:9" ht="14.25" customHeight="1" x14ac:dyDescent="0.3">
      <c r="B72" s="5"/>
      <c r="C72" s="9"/>
      <c r="D72" s="9"/>
      <c r="E72" s="9"/>
      <c r="F72" s="9"/>
      <c r="G72" s="9"/>
      <c r="H72" s="9"/>
      <c r="I72" s="8"/>
    </row>
    <row r="73" spans="2:9" ht="14.25" customHeight="1" x14ac:dyDescent="0.3">
      <c r="B73" s="5"/>
      <c r="C73" s="286" t="s">
        <v>56</v>
      </c>
      <c r="D73" s="280"/>
      <c r="E73" s="280"/>
      <c r="F73" s="280"/>
      <c r="G73" s="280"/>
      <c r="H73" s="281"/>
      <c r="I73" s="8"/>
    </row>
    <row r="74" spans="2:9" ht="14.25" customHeight="1" x14ac:dyDescent="0.3">
      <c r="B74" s="5"/>
      <c r="C74" s="287"/>
      <c r="D74" s="288"/>
      <c r="E74" s="288"/>
      <c r="F74" s="288"/>
      <c r="G74" s="288"/>
      <c r="H74" s="289"/>
      <c r="I74" s="8"/>
    </row>
    <row r="75" spans="2:9" ht="14.25" customHeight="1" x14ac:dyDescent="0.3">
      <c r="B75" s="5"/>
      <c r="C75" s="287"/>
      <c r="D75" s="288"/>
      <c r="E75" s="288"/>
      <c r="F75" s="288"/>
      <c r="G75" s="288"/>
      <c r="H75" s="289"/>
      <c r="I75" s="8"/>
    </row>
    <row r="76" spans="2:9" ht="14.25" customHeight="1" x14ac:dyDescent="0.3">
      <c r="B76" s="5"/>
      <c r="C76" s="287"/>
      <c r="D76" s="288"/>
      <c r="E76" s="288"/>
      <c r="F76" s="288"/>
      <c r="G76" s="288"/>
      <c r="H76" s="289"/>
      <c r="I76" s="8"/>
    </row>
    <row r="77" spans="2:9" ht="14.25" customHeight="1" x14ac:dyDescent="0.3">
      <c r="B77" s="5"/>
      <c r="C77" s="287"/>
      <c r="D77" s="288"/>
      <c r="E77" s="288"/>
      <c r="F77" s="288"/>
      <c r="G77" s="288"/>
      <c r="H77" s="289"/>
      <c r="I77" s="8"/>
    </row>
    <row r="78" spans="2:9" ht="14.25" customHeight="1" x14ac:dyDescent="0.3">
      <c r="B78" s="5"/>
      <c r="C78" s="287"/>
      <c r="D78" s="288"/>
      <c r="E78" s="288"/>
      <c r="F78" s="288"/>
      <c r="G78" s="288"/>
      <c r="H78" s="289"/>
      <c r="I78" s="8"/>
    </row>
    <row r="79" spans="2:9" ht="14.25" customHeight="1" x14ac:dyDescent="0.3">
      <c r="B79" s="5"/>
      <c r="C79" s="282"/>
      <c r="D79" s="283"/>
      <c r="E79" s="283"/>
      <c r="F79" s="283"/>
      <c r="G79" s="283"/>
      <c r="H79" s="284"/>
      <c r="I79" s="8"/>
    </row>
    <row r="80" spans="2:9" ht="14.25" customHeight="1" x14ac:dyDescent="0.3">
      <c r="B80" s="40"/>
      <c r="C80" s="42"/>
      <c r="D80" s="42"/>
      <c r="E80" s="42"/>
      <c r="F80" s="42"/>
      <c r="G80" s="42"/>
      <c r="H80" s="42"/>
      <c r="I80" s="43"/>
    </row>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2">
    <mergeCell ref="C39:H44"/>
    <mergeCell ref="C46:H50"/>
    <mergeCell ref="C3:H3"/>
    <mergeCell ref="C9:H9"/>
    <mergeCell ref="C11:H11"/>
    <mergeCell ref="C13:H13"/>
    <mergeCell ref="C15:H37"/>
    <mergeCell ref="C52:H55"/>
    <mergeCell ref="C57:H61"/>
    <mergeCell ref="C63:H66"/>
    <mergeCell ref="C68:H71"/>
    <mergeCell ref="C73:H79"/>
  </mergeCells>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L1000"/>
  <sheetViews>
    <sheetView showGridLines="0" topLeftCell="A8" zoomScaleNormal="100" workbookViewId="0">
      <selection activeCell="I39" sqref="I39"/>
    </sheetView>
  </sheetViews>
  <sheetFormatPr baseColWidth="10" defaultColWidth="12.59765625" defaultRowHeight="15" customHeight="1" x14ac:dyDescent="0.25"/>
  <cols>
    <col min="1" max="1" width="2.69921875" customWidth="1"/>
    <col min="2" max="2" width="3.09765625" customWidth="1"/>
    <col min="3" max="3" width="31.19921875" customWidth="1"/>
    <col min="4" max="5" width="15" customWidth="1"/>
    <col min="6" max="6" width="15.19921875" customWidth="1"/>
    <col min="7" max="9" width="14.09765625" customWidth="1"/>
    <col min="10" max="10" width="14" customWidth="1"/>
    <col min="11" max="11" width="13.3984375" customWidth="1"/>
    <col min="12" max="12" width="3" customWidth="1"/>
    <col min="13" max="26" width="10" customWidth="1"/>
  </cols>
  <sheetData>
    <row r="1" spans="2:12" ht="14.25" customHeight="1" x14ac:dyDescent="0.25"/>
    <row r="2" spans="2:12" ht="14.25" customHeight="1" x14ac:dyDescent="0.3">
      <c r="B2" s="1"/>
      <c r="C2" s="2"/>
      <c r="D2" s="2"/>
      <c r="E2" s="2"/>
      <c r="F2" s="2"/>
      <c r="G2" s="2"/>
      <c r="H2" s="2"/>
      <c r="I2" s="2"/>
      <c r="J2" s="2"/>
      <c r="K2" s="2"/>
      <c r="L2" s="3"/>
    </row>
    <row r="3" spans="2:12" ht="14.25" customHeight="1" x14ac:dyDescent="0.3">
      <c r="B3" s="5"/>
      <c r="C3" s="7" t="s">
        <v>2</v>
      </c>
      <c r="D3" s="9"/>
      <c r="E3" s="9"/>
      <c r="F3" s="9"/>
      <c r="G3" s="9"/>
      <c r="H3" s="9"/>
      <c r="I3" s="9"/>
      <c r="J3" s="9"/>
      <c r="K3" s="9"/>
      <c r="L3" s="8"/>
    </row>
    <row r="4" spans="2:12" ht="14.25" customHeight="1" x14ac:dyDescent="0.3">
      <c r="B4" s="5"/>
      <c r="C4" s="9"/>
      <c r="D4" s="9"/>
      <c r="E4" s="9"/>
      <c r="F4" s="9"/>
      <c r="G4" s="9"/>
      <c r="H4" s="9"/>
      <c r="I4" s="9"/>
      <c r="J4" s="9"/>
      <c r="K4" s="9"/>
      <c r="L4" s="8"/>
    </row>
    <row r="5" spans="2:12" ht="14.25" customHeight="1" x14ac:dyDescent="0.3">
      <c r="B5" s="5"/>
      <c r="C5" s="293" t="s">
        <v>6</v>
      </c>
      <c r="D5" s="278"/>
      <c r="E5" s="278"/>
      <c r="F5" s="278"/>
      <c r="G5" s="278"/>
      <c r="H5" s="278"/>
      <c r="I5" s="278"/>
      <c r="J5" s="278"/>
      <c r="K5" s="272"/>
      <c r="L5" s="14"/>
    </row>
    <row r="6" spans="2:12" ht="14.25" customHeight="1" x14ac:dyDescent="0.3">
      <c r="B6" s="5"/>
      <c r="C6" s="9"/>
      <c r="D6" s="9"/>
      <c r="E6" s="9"/>
      <c r="F6" s="9"/>
      <c r="G6" s="9"/>
      <c r="H6" s="9"/>
      <c r="I6" s="9"/>
      <c r="J6" s="9"/>
      <c r="K6" s="17"/>
      <c r="L6" s="18"/>
    </row>
    <row r="7" spans="2:12" ht="14.25" customHeight="1" x14ac:dyDescent="0.3">
      <c r="B7" s="5"/>
      <c r="C7" s="7" t="s">
        <v>14</v>
      </c>
      <c r="D7" s="19">
        <v>44197</v>
      </c>
      <c r="E7" s="9"/>
      <c r="F7" s="9"/>
      <c r="G7" s="9"/>
      <c r="H7" s="9"/>
      <c r="I7" s="9"/>
      <c r="J7" s="9"/>
      <c r="K7" s="9"/>
      <c r="L7" s="8"/>
    </row>
    <row r="8" spans="2:12" ht="14.25" customHeight="1" x14ac:dyDescent="0.3">
      <c r="B8" s="5"/>
      <c r="C8" s="9"/>
      <c r="D8" s="9"/>
      <c r="E8" s="9"/>
      <c r="F8" s="9"/>
      <c r="G8" s="9"/>
      <c r="H8" s="9"/>
      <c r="I8" s="9"/>
      <c r="J8" s="9"/>
      <c r="K8" s="9"/>
      <c r="L8" s="8"/>
    </row>
    <row r="9" spans="2:12" ht="15" customHeight="1" x14ac:dyDescent="0.3">
      <c r="B9" s="5"/>
      <c r="C9" s="7" t="s">
        <v>16</v>
      </c>
      <c r="D9" s="9"/>
      <c r="E9" s="9"/>
      <c r="F9" s="9"/>
      <c r="G9" s="9"/>
      <c r="H9" s="9"/>
      <c r="I9" s="9"/>
      <c r="J9" s="9"/>
      <c r="K9" s="9"/>
      <c r="L9" s="18"/>
    </row>
    <row r="10" spans="2:12" ht="14.25" customHeight="1" x14ac:dyDescent="0.3">
      <c r="B10" s="5"/>
      <c r="C10" s="9"/>
      <c r="D10" s="9"/>
      <c r="E10" s="9"/>
      <c r="F10" s="9"/>
      <c r="G10" s="9"/>
      <c r="H10" s="9"/>
      <c r="I10" s="9"/>
      <c r="J10" s="9"/>
      <c r="K10" s="9"/>
      <c r="L10" s="18"/>
    </row>
    <row r="11" spans="2:12" ht="95.25" customHeight="1" x14ac:dyDescent="0.3">
      <c r="B11" s="5"/>
      <c r="C11" s="294" t="s">
        <v>21</v>
      </c>
      <c r="D11" s="278"/>
      <c r="E11" s="278"/>
      <c r="F11" s="278"/>
      <c r="G11" s="278"/>
      <c r="H11" s="278"/>
      <c r="I11" s="278"/>
      <c r="J11" s="278"/>
      <c r="K11" s="272"/>
      <c r="L11" s="24"/>
    </row>
    <row r="12" spans="2:12" ht="14.25" customHeight="1" x14ac:dyDescent="0.3">
      <c r="B12" s="5"/>
      <c r="C12" s="9"/>
      <c r="D12" s="9"/>
      <c r="E12" s="9"/>
      <c r="F12" s="9"/>
      <c r="G12" s="9"/>
      <c r="H12" s="9"/>
      <c r="I12" s="9"/>
      <c r="J12" s="9"/>
      <c r="K12" s="9"/>
      <c r="L12" s="18"/>
    </row>
    <row r="13" spans="2:12" ht="30.6" customHeight="1" x14ac:dyDescent="0.3">
      <c r="B13" s="5"/>
      <c r="C13" s="22" t="s">
        <v>27</v>
      </c>
      <c r="D13" s="22" t="s">
        <v>28</v>
      </c>
      <c r="E13" s="22" t="s">
        <v>29</v>
      </c>
      <c r="F13" s="22" t="s">
        <v>30</v>
      </c>
      <c r="G13" s="22" t="s">
        <v>31</v>
      </c>
      <c r="H13" s="22" t="s">
        <v>32</v>
      </c>
      <c r="I13" s="22" t="s">
        <v>72</v>
      </c>
      <c r="J13" s="9"/>
      <c r="K13" s="9"/>
      <c r="L13" s="8"/>
    </row>
    <row r="14" spans="2:12" ht="14.25" customHeight="1" x14ac:dyDescent="0.3">
      <c r="B14" s="5"/>
      <c r="C14" s="26" t="s">
        <v>33</v>
      </c>
      <c r="D14" s="28"/>
      <c r="E14" s="30"/>
      <c r="F14" s="30"/>
      <c r="G14" s="31"/>
      <c r="H14" s="34">
        <f t="shared" ref="H14:H25" si="0">1-G14</f>
        <v>1</v>
      </c>
      <c r="I14" s="26"/>
      <c r="J14" s="9"/>
      <c r="K14" s="9"/>
      <c r="L14" s="8"/>
    </row>
    <row r="15" spans="2:12" ht="14.25" customHeight="1" x14ac:dyDescent="0.3">
      <c r="B15" s="5"/>
      <c r="C15" s="26" t="s">
        <v>39</v>
      </c>
      <c r="D15" s="28"/>
      <c r="E15" s="30"/>
      <c r="F15" s="30"/>
      <c r="G15" s="31"/>
      <c r="H15" s="34">
        <f t="shared" si="0"/>
        <v>1</v>
      </c>
      <c r="I15" s="26"/>
      <c r="J15" s="9"/>
      <c r="K15" s="9"/>
      <c r="L15" s="8"/>
    </row>
    <row r="16" spans="2:12" ht="14.25" customHeight="1" x14ac:dyDescent="0.3">
      <c r="B16" s="5"/>
      <c r="C16" s="26" t="s">
        <v>41</v>
      </c>
      <c r="D16" s="28"/>
      <c r="E16" s="30"/>
      <c r="F16" s="30"/>
      <c r="G16" s="31"/>
      <c r="H16" s="34">
        <f t="shared" si="0"/>
        <v>1</v>
      </c>
      <c r="I16" s="26"/>
      <c r="J16" s="9"/>
      <c r="K16" s="9"/>
      <c r="L16" s="8"/>
    </row>
    <row r="17" spans="2:12" ht="14.25" customHeight="1" x14ac:dyDescent="0.3">
      <c r="B17" s="5"/>
      <c r="C17" s="26"/>
      <c r="D17" s="28"/>
      <c r="E17" s="30"/>
      <c r="F17" s="30"/>
      <c r="G17" s="31"/>
      <c r="H17" s="34">
        <f t="shared" si="0"/>
        <v>1</v>
      </c>
      <c r="I17" s="26"/>
      <c r="J17" s="9"/>
      <c r="K17" s="9"/>
      <c r="L17" s="8"/>
    </row>
    <row r="18" spans="2:12" ht="14.25" customHeight="1" x14ac:dyDescent="0.3">
      <c r="B18" s="5"/>
      <c r="C18" s="26"/>
      <c r="D18" s="28"/>
      <c r="E18" s="30"/>
      <c r="F18" s="30"/>
      <c r="G18" s="31"/>
      <c r="H18" s="34">
        <f t="shared" si="0"/>
        <v>1</v>
      </c>
      <c r="I18" s="26"/>
      <c r="J18" s="9"/>
      <c r="K18" s="9"/>
      <c r="L18" s="8"/>
    </row>
    <row r="19" spans="2:12" ht="14.25" customHeight="1" x14ac:dyDescent="0.3">
      <c r="B19" s="5"/>
      <c r="C19" s="26"/>
      <c r="D19" s="28"/>
      <c r="E19" s="30"/>
      <c r="F19" s="30"/>
      <c r="G19" s="31"/>
      <c r="H19" s="34">
        <f t="shared" si="0"/>
        <v>1</v>
      </c>
      <c r="I19" s="26"/>
      <c r="J19" s="9"/>
      <c r="K19" s="9"/>
      <c r="L19" s="8"/>
    </row>
    <row r="20" spans="2:12" ht="14.25" customHeight="1" x14ac:dyDescent="0.3">
      <c r="B20" s="5"/>
      <c r="C20" s="26"/>
      <c r="D20" s="28"/>
      <c r="E20" s="30"/>
      <c r="F20" s="30"/>
      <c r="G20" s="31"/>
      <c r="H20" s="34">
        <f t="shared" si="0"/>
        <v>1</v>
      </c>
      <c r="I20" s="26"/>
      <c r="J20" s="9"/>
      <c r="K20" s="9"/>
      <c r="L20" s="8"/>
    </row>
    <row r="21" spans="2:12" ht="14.25" customHeight="1" x14ac:dyDescent="0.3">
      <c r="B21" s="5"/>
      <c r="C21" s="26"/>
      <c r="D21" s="28"/>
      <c r="E21" s="30"/>
      <c r="F21" s="30"/>
      <c r="G21" s="31"/>
      <c r="H21" s="34">
        <f t="shared" si="0"/>
        <v>1</v>
      </c>
      <c r="I21" s="26"/>
      <c r="J21" s="9"/>
      <c r="K21" s="9"/>
      <c r="L21" s="8"/>
    </row>
    <row r="22" spans="2:12" ht="14.25" customHeight="1" x14ac:dyDescent="0.3">
      <c r="B22" s="5"/>
      <c r="C22" s="26"/>
      <c r="D22" s="28"/>
      <c r="E22" s="30"/>
      <c r="F22" s="30"/>
      <c r="G22" s="31"/>
      <c r="H22" s="34">
        <f t="shared" si="0"/>
        <v>1</v>
      </c>
      <c r="I22" s="26"/>
      <c r="J22" s="9"/>
      <c r="K22" s="9"/>
      <c r="L22" s="8"/>
    </row>
    <row r="23" spans="2:12" ht="14.25" customHeight="1" x14ac:dyDescent="0.3">
      <c r="B23" s="5"/>
      <c r="C23" s="26"/>
      <c r="D23" s="28"/>
      <c r="E23" s="30"/>
      <c r="F23" s="30"/>
      <c r="G23" s="31"/>
      <c r="H23" s="34">
        <f t="shared" si="0"/>
        <v>1</v>
      </c>
      <c r="I23" s="26"/>
      <c r="J23" s="9"/>
      <c r="K23" s="9"/>
      <c r="L23" s="8"/>
    </row>
    <row r="24" spans="2:12" ht="14.25" customHeight="1" x14ac:dyDescent="0.3">
      <c r="B24" s="5"/>
      <c r="C24" s="26"/>
      <c r="D24" s="28"/>
      <c r="E24" s="30"/>
      <c r="F24" s="30"/>
      <c r="G24" s="31"/>
      <c r="H24" s="34">
        <f t="shared" si="0"/>
        <v>1</v>
      </c>
      <c r="I24" s="26"/>
      <c r="J24" s="9"/>
      <c r="K24" s="9"/>
      <c r="L24" s="8"/>
    </row>
    <row r="25" spans="2:12" ht="14.25" customHeight="1" x14ac:dyDescent="0.3">
      <c r="B25" s="5"/>
      <c r="C25" s="26"/>
      <c r="D25" s="28"/>
      <c r="E25" s="30"/>
      <c r="F25" s="30"/>
      <c r="G25" s="31"/>
      <c r="H25" s="34">
        <f t="shared" si="0"/>
        <v>1</v>
      </c>
      <c r="I25" s="26"/>
      <c r="J25" s="9"/>
      <c r="K25" s="9"/>
      <c r="L25" s="8"/>
    </row>
    <row r="26" spans="2:12" ht="14.25" customHeight="1" x14ac:dyDescent="0.3">
      <c r="B26" s="5"/>
      <c r="C26" s="9"/>
      <c r="D26" s="9"/>
      <c r="E26" s="9"/>
      <c r="F26" s="9"/>
      <c r="G26" s="9"/>
      <c r="H26" s="9"/>
      <c r="I26" s="9"/>
      <c r="J26" s="9"/>
      <c r="K26" s="9"/>
      <c r="L26" s="18"/>
    </row>
    <row r="27" spans="2:12" ht="15" customHeight="1" x14ac:dyDescent="0.3">
      <c r="B27" s="5"/>
      <c r="C27" s="7" t="s">
        <v>57</v>
      </c>
      <c r="D27" s="9"/>
      <c r="E27" s="9"/>
      <c r="F27" s="9"/>
      <c r="G27" s="9"/>
      <c r="H27" s="9"/>
      <c r="I27" s="9"/>
      <c r="J27" s="39"/>
      <c r="K27" s="17"/>
      <c r="L27" s="18"/>
    </row>
    <row r="28" spans="2:12" ht="15" customHeight="1" x14ac:dyDescent="0.3">
      <c r="B28" s="5"/>
      <c r="C28" s="41"/>
      <c r="D28" s="9"/>
      <c r="E28" s="9"/>
      <c r="F28" s="9"/>
      <c r="G28" s="41"/>
      <c r="H28" s="41"/>
      <c r="I28" s="9"/>
      <c r="J28" s="39"/>
      <c r="K28" s="17"/>
      <c r="L28" s="18"/>
    </row>
    <row r="29" spans="2:12" ht="60.75" customHeight="1" x14ac:dyDescent="0.3">
      <c r="B29" s="5"/>
      <c r="C29" s="295" t="s">
        <v>59</v>
      </c>
      <c r="D29" s="278"/>
      <c r="E29" s="278"/>
      <c r="F29" s="278"/>
      <c r="G29" s="278"/>
      <c r="H29" s="278"/>
      <c r="I29" s="278"/>
      <c r="J29" s="278"/>
      <c r="K29" s="272"/>
      <c r="L29" s="18"/>
    </row>
    <row r="30" spans="2:12" ht="14.25" customHeight="1" x14ac:dyDescent="0.3">
      <c r="B30" s="5"/>
      <c r="C30" s="9"/>
      <c r="D30" s="9"/>
      <c r="E30" s="9"/>
      <c r="F30" s="9"/>
      <c r="G30" s="9"/>
      <c r="H30" s="9"/>
      <c r="I30" s="39"/>
      <c r="J30" s="39"/>
      <c r="K30" s="17"/>
      <c r="L30" s="18"/>
    </row>
    <row r="31" spans="2:12" ht="59.25" customHeight="1" x14ac:dyDescent="0.3">
      <c r="B31" s="5"/>
      <c r="C31" s="22" t="s">
        <v>27</v>
      </c>
      <c r="D31" s="22" t="s">
        <v>61</v>
      </c>
      <c r="E31" s="22" t="s">
        <v>29</v>
      </c>
      <c r="F31" s="22" t="s">
        <v>30</v>
      </c>
      <c r="G31" s="22" t="s">
        <v>31</v>
      </c>
      <c r="H31" s="22" t="s">
        <v>32</v>
      </c>
      <c r="I31" s="22" t="s">
        <v>72</v>
      </c>
      <c r="J31" s="17"/>
      <c r="K31" s="17"/>
      <c r="L31" s="18"/>
    </row>
    <row r="32" spans="2:12" ht="14.25" customHeight="1" x14ac:dyDescent="0.3">
      <c r="B32" s="5"/>
      <c r="C32" s="45" t="str">
        <f t="shared" ref="C32:C43" si="1">C14</f>
        <v>Activité de revenu 1</v>
      </c>
      <c r="D32" s="28"/>
      <c r="E32" s="30"/>
      <c r="F32" s="30"/>
      <c r="G32" s="31"/>
      <c r="H32" s="34">
        <f t="shared" ref="H32:H43" si="2">1-G32</f>
        <v>1</v>
      </c>
      <c r="I32" s="26"/>
      <c r="J32" s="17"/>
      <c r="K32" s="17"/>
      <c r="L32" s="18"/>
    </row>
    <row r="33" spans="2:12" ht="14.25" customHeight="1" x14ac:dyDescent="0.3">
      <c r="B33" s="5"/>
      <c r="C33" s="45" t="str">
        <f t="shared" si="1"/>
        <v>Activité de revenu 2</v>
      </c>
      <c r="D33" s="28"/>
      <c r="E33" s="30"/>
      <c r="F33" s="30"/>
      <c r="G33" s="31"/>
      <c r="H33" s="34">
        <f t="shared" si="2"/>
        <v>1</v>
      </c>
      <c r="I33" s="26"/>
      <c r="J33" s="17"/>
      <c r="K33" s="17"/>
      <c r="L33" s="18"/>
    </row>
    <row r="34" spans="2:12" ht="14.25" customHeight="1" x14ac:dyDescent="0.3">
      <c r="B34" s="5"/>
      <c r="C34" s="45" t="str">
        <f t="shared" si="1"/>
        <v>ETC …</v>
      </c>
      <c r="D34" s="28"/>
      <c r="E34" s="30"/>
      <c r="F34" s="30"/>
      <c r="G34" s="31"/>
      <c r="H34" s="34">
        <f t="shared" si="2"/>
        <v>1</v>
      </c>
      <c r="I34" s="26"/>
      <c r="J34" s="17"/>
      <c r="K34" s="17"/>
      <c r="L34" s="18"/>
    </row>
    <row r="35" spans="2:12" ht="14.25" customHeight="1" x14ac:dyDescent="0.3">
      <c r="B35" s="5"/>
      <c r="C35" s="45">
        <f t="shared" si="1"/>
        <v>0</v>
      </c>
      <c r="D35" s="28"/>
      <c r="E35" s="30"/>
      <c r="F35" s="30"/>
      <c r="G35" s="31"/>
      <c r="H35" s="34">
        <f t="shared" si="2"/>
        <v>1</v>
      </c>
      <c r="I35" s="26"/>
      <c r="J35" s="17"/>
      <c r="K35" s="17"/>
      <c r="L35" s="18"/>
    </row>
    <row r="36" spans="2:12" ht="14.25" customHeight="1" x14ac:dyDescent="0.3">
      <c r="B36" s="5"/>
      <c r="C36" s="45">
        <f t="shared" si="1"/>
        <v>0</v>
      </c>
      <c r="D36" s="28"/>
      <c r="E36" s="30"/>
      <c r="F36" s="30"/>
      <c r="G36" s="31"/>
      <c r="H36" s="34">
        <f t="shared" si="2"/>
        <v>1</v>
      </c>
      <c r="I36" s="26"/>
      <c r="J36" s="17"/>
      <c r="K36" s="17"/>
      <c r="L36" s="18"/>
    </row>
    <row r="37" spans="2:12" ht="14.25" customHeight="1" x14ac:dyDescent="0.3">
      <c r="B37" s="5"/>
      <c r="C37" s="45">
        <f t="shared" si="1"/>
        <v>0</v>
      </c>
      <c r="D37" s="28"/>
      <c r="E37" s="30"/>
      <c r="F37" s="30"/>
      <c r="G37" s="31"/>
      <c r="H37" s="34">
        <f t="shared" si="2"/>
        <v>1</v>
      </c>
      <c r="I37" s="26"/>
      <c r="J37" s="17"/>
      <c r="K37" s="17"/>
      <c r="L37" s="18"/>
    </row>
    <row r="38" spans="2:12" ht="14.25" customHeight="1" x14ac:dyDescent="0.3">
      <c r="B38" s="5"/>
      <c r="C38" s="45">
        <f t="shared" si="1"/>
        <v>0</v>
      </c>
      <c r="D38" s="28"/>
      <c r="E38" s="30"/>
      <c r="F38" s="30"/>
      <c r="G38" s="31"/>
      <c r="H38" s="34">
        <f t="shared" si="2"/>
        <v>1</v>
      </c>
      <c r="I38" s="26"/>
      <c r="J38" s="17"/>
      <c r="K38" s="17"/>
      <c r="L38" s="18"/>
    </row>
    <row r="39" spans="2:12" ht="14.25" customHeight="1" x14ac:dyDescent="0.3">
      <c r="B39" s="5"/>
      <c r="C39" s="45">
        <f t="shared" si="1"/>
        <v>0</v>
      </c>
      <c r="D39" s="28"/>
      <c r="E39" s="30"/>
      <c r="F39" s="30"/>
      <c r="G39" s="31"/>
      <c r="H39" s="34">
        <f t="shared" si="2"/>
        <v>1</v>
      </c>
      <c r="I39" s="26"/>
      <c r="J39" s="17"/>
      <c r="K39" s="17"/>
      <c r="L39" s="18"/>
    </row>
    <row r="40" spans="2:12" ht="14.25" customHeight="1" x14ac:dyDescent="0.3">
      <c r="B40" s="5"/>
      <c r="C40" s="45">
        <f t="shared" si="1"/>
        <v>0</v>
      </c>
      <c r="D40" s="28"/>
      <c r="E40" s="30"/>
      <c r="F40" s="30"/>
      <c r="G40" s="31"/>
      <c r="H40" s="34">
        <f t="shared" si="2"/>
        <v>1</v>
      </c>
      <c r="I40" s="26"/>
      <c r="J40" s="17"/>
      <c r="K40" s="17"/>
      <c r="L40" s="18"/>
    </row>
    <row r="41" spans="2:12" ht="14.25" customHeight="1" x14ac:dyDescent="0.3">
      <c r="B41" s="5"/>
      <c r="C41" s="45">
        <f t="shared" si="1"/>
        <v>0</v>
      </c>
      <c r="D41" s="28"/>
      <c r="E41" s="30"/>
      <c r="F41" s="30"/>
      <c r="G41" s="31"/>
      <c r="H41" s="34">
        <f t="shared" si="2"/>
        <v>1</v>
      </c>
      <c r="I41" s="26"/>
      <c r="J41" s="17"/>
      <c r="K41" s="17"/>
      <c r="L41" s="18"/>
    </row>
    <row r="42" spans="2:12" ht="14.25" customHeight="1" x14ac:dyDescent="0.3">
      <c r="B42" s="5"/>
      <c r="C42" s="45">
        <f t="shared" si="1"/>
        <v>0</v>
      </c>
      <c r="D42" s="28"/>
      <c r="E42" s="30"/>
      <c r="F42" s="30"/>
      <c r="G42" s="31"/>
      <c r="H42" s="34">
        <f t="shared" si="2"/>
        <v>1</v>
      </c>
      <c r="I42" s="26"/>
      <c r="J42" s="17"/>
      <c r="K42" s="17"/>
      <c r="L42" s="18"/>
    </row>
    <row r="43" spans="2:12" ht="14.25" customHeight="1" x14ac:dyDescent="0.3">
      <c r="B43" s="5"/>
      <c r="C43" s="45">
        <f t="shared" si="1"/>
        <v>0</v>
      </c>
      <c r="D43" s="28"/>
      <c r="E43" s="30"/>
      <c r="F43" s="30"/>
      <c r="G43" s="31"/>
      <c r="H43" s="34">
        <f t="shared" si="2"/>
        <v>1</v>
      </c>
      <c r="I43" s="26"/>
      <c r="J43" s="17"/>
      <c r="K43" s="17"/>
      <c r="L43" s="18"/>
    </row>
    <row r="44" spans="2:12" ht="14.25" customHeight="1" x14ac:dyDescent="0.3">
      <c r="B44" s="40"/>
      <c r="C44" s="42"/>
      <c r="D44" s="42"/>
      <c r="E44" s="42"/>
      <c r="F44" s="42"/>
      <c r="G44" s="42"/>
      <c r="H44" s="42"/>
      <c r="I44" s="42"/>
      <c r="J44" s="42"/>
      <c r="K44" s="46"/>
      <c r="L44" s="55"/>
    </row>
    <row r="45" spans="2:12" ht="14.25" customHeight="1" x14ac:dyDescent="0.25">
      <c r="K45" s="57"/>
      <c r="L45" s="57"/>
    </row>
    <row r="46" spans="2:12" ht="14.25" customHeight="1" x14ac:dyDescent="0.25">
      <c r="K46" s="57"/>
      <c r="L46" s="57"/>
    </row>
    <row r="47" spans="2:12" ht="14.25" customHeight="1" x14ac:dyDescent="0.3">
      <c r="B47" s="1"/>
      <c r="C47" s="2"/>
      <c r="D47" s="2"/>
      <c r="E47" s="2"/>
      <c r="F47" s="2"/>
      <c r="G47" s="2"/>
      <c r="H47" s="2"/>
      <c r="I47" s="2"/>
      <c r="J47" s="2"/>
      <c r="K47" s="58"/>
      <c r="L47" s="59"/>
    </row>
    <row r="48" spans="2:12" ht="14.25" customHeight="1" x14ac:dyDescent="0.3">
      <c r="B48" s="5"/>
      <c r="C48" s="7" t="s">
        <v>64</v>
      </c>
      <c r="D48" s="9"/>
      <c r="E48" s="60"/>
      <c r="F48" s="60"/>
      <c r="G48" s="60"/>
      <c r="H48" s="60"/>
      <c r="I48" s="60"/>
      <c r="J48" s="60"/>
      <c r="K48" s="60"/>
      <c r="L48" s="14"/>
    </row>
    <row r="49" spans="2:12" ht="14.25" customHeight="1" x14ac:dyDescent="0.3">
      <c r="B49" s="5"/>
      <c r="C49" s="41"/>
      <c r="D49" s="9"/>
      <c r="E49" s="61"/>
      <c r="F49" s="61"/>
      <c r="G49" s="61"/>
      <c r="H49" s="61"/>
      <c r="I49" s="61"/>
      <c r="J49" s="61"/>
      <c r="K49" s="61"/>
      <c r="L49" s="62"/>
    </row>
    <row r="50" spans="2:12" ht="14.25" customHeight="1" x14ac:dyDescent="0.3">
      <c r="B50" s="5"/>
      <c r="C50" s="293" t="s">
        <v>66</v>
      </c>
      <c r="D50" s="278"/>
      <c r="E50" s="278"/>
      <c r="F50" s="278"/>
      <c r="G50" s="278"/>
      <c r="H50" s="278"/>
      <c r="I50" s="278"/>
      <c r="J50" s="278"/>
      <c r="K50" s="272"/>
      <c r="L50" s="14"/>
    </row>
    <row r="51" spans="2:12" ht="14.25" customHeight="1" x14ac:dyDescent="0.3">
      <c r="B51" s="5"/>
      <c r="C51" s="9"/>
      <c r="D51" s="9"/>
      <c r="E51" s="9"/>
      <c r="F51" s="9"/>
      <c r="G51" s="9"/>
      <c r="H51" s="9"/>
      <c r="I51" s="9"/>
      <c r="J51" s="9"/>
      <c r="K51" s="17"/>
      <c r="L51" s="18"/>
    </row>
    <row r="52" spans="2:12" ht="14.25" customHeight="1" x14ac:dyDescent="0.3">
      <c r="B52" s="5"/>
      <c r="C52" s="65" t="s">
        <v>67</v>
      </c>
      <c r="D52" s="9"/>
      <c r="E52" s="9"/>
      <c r="F52" s="9"/>
      <c r="G52" s="9"/>
      <c r="H52" s="9"/>
      <c r="I52" s="9"/>
      <c r="J52" s="9"/>
      <c r="K52" s="17"/>
      <c r="L52" s="18"/>
    </row>
    <row r="53" spans="2:12" ht="14.25" customHeight="1" x14ac:dyDescent="0.3">
      <c r="B53" s="5"/>
      <c r="C53" s="9"/>
      <c r="D53" s="9"/>
      <c r="E53" s="9"/>
      <c r="F53" s="9"/>
      <c r="G53" s="9"/>
      <c r="H53" s="9"/>
      <c r="I53" s="9"/>
      <c r="J53" s="9"/>
      <c r="K53" s="9"/>
      <c r="L53" s="8"/>
    </row>
    <row r="54" spans="2:12" ht="27" customHeight="1" x14ac:dyDescent="0.3">
      <c r="B54" s="5"/>
      <c r="C54" s="295" t="s">
        <v>68</v>
      </c>
      <c r="D54" s="278"/>
      <c r="E54" s="278"/>
      <c r="F54" s="278"/>
      <c r="G54" s="278"/>
      <c r="H54" s="278"/>
      <c r="I54" s="278"/>
      <c r="J54" s="278"/>
      <c r="K54" s="272"/>
      <c r="L54" s="8"/>
    </row>
    <row r="55" spans="2:12" ht="14.25" customHeight="1" x14ac:dyDescent="0.3">
      <c r="B55" s="5"/>
      <c r="C55" s="9"/>
      <c r="D55" s="9"/>
      <c r="E55" s="9"/>
      <c r="F55" s="9"/>
      <c r="G55" s="9"/>
      <c r="H55" s="9"/>
      <c r="I55" s="9"/>
      <c r="J55" s="9"/>
      <c r="K55" s="9"/>
      <c r="L55" s="8"/>
    </row>
    <row r="56" spans="2:12" ht="14.25" customHeight="1" x14ac:dyDescent="0.3">
      <c r="B56" s="5"/>
      <c r="C56" s="66" t="s">
        <v>69</v>
      </c>
      <c r="D56" s="65" t="s">
        <v>70</v>
      </c>
      <c r="E56" s="68" t="s">
        <v>71</v>
      </c>
      <c r="F56" s="296" t="s">
        <v>72</v>
      </c>
      <c r="G56" s="278"/>
      <c r="H56" s="278"/>
      <c r="I56" s="278"/>
      <c r="J56" s="278"/>
      <c r="K56" s="272"/>
      <c r="L56" s="69"/>
    </row>
    <row r="57" spans="2:12" ht="14.25" customHeight="1" x14ac:dyDescent="0.3">
      <c r="B57" s="5"/>
      <c r="C57" s="70" t="s">
        <v>73</v>
      </c>
      <c r="D57" s="71"/>
      <c r="E57" s="72"/>
      <c r="F57" s="293" t="s">
        <v>74</v>
      </c>
      <c r="G57" s="278"/>
      <c r="H57" s="278"/>
      <c r="I57" s="278"/>
      <c r="J57" s="278"/>
      <c r="K57" s="272"/>
      <c r="L57" s="25"/>
    </row>
    <row r="58" spans="2:12" ht="14.25" customHeight="1" x14ac:dyDescent="0.3">
      <c r="B58" s="5"/>
      <c r="C58" s="70" t="s">
        <v>75</v>
      </c>
      <c r="D58" s="71"/>
      <c r="E58" s="72"/>
      <c r="F58" s="293" t="s">
        <v>76</v>
      </c>
      <c r="G58" s="278"/>
      <c r="H58" s="278"/>
      <c r="I58" s="278"/>
      <c r="J58" s="278"/>
      <c r="K58" s="272"/>
      <c r="L58" s="25"/>
    </row>
    <row r="59" spans="2:12" ht="15" customHeight="1" x14ac:dyDescent="0.3">
      <c r="B59" s="5"/>
      <c r="C59" s="70" t="s">
        <v>78</v>
      </c>
      <c r="D59" s="71"/>
      <c r="E59" s="72"/>
      <c r="F59" s="293" t="s">
        <v>74</v>
      </c>
      <c r="G59" s="278"/>
      <c r="H59" s="278"/>
      <c r="I59" s="278"/>
      <c r="J59" s="278"/>
      <c r="K59" s="272"/>
      <c r="L59" s="25"/>
    </row>
    <row r="60" spans="2:12" ht="14.25" customHeight="1" x14ac:dyDescent="0.3">
      <c r="B60" s="5"/>
      <c r="C60" s="70" t="s">
        <v>79</v>
      </c>
      <c r="D60" s="71"/>
      <c r="E60" s="71"/>
      <c r="F60" s="293" t="s">
        <v>80</v>
      </c>
      <c r="G60" s="278"/>
      <c r="H60" s="278"/>
      <c r="I60" s="278"/>
      <c r="J60" s="278"/>
      <c r="K60" s="272"/>
      <c r="L60" s="25"/>
    </row>
    <row r="61" spans="2:12" ht="14.25" customHeight="1" x14ac:dyDescent="0.3">
      <c r="B61" s="5"/>
      <c r="C61" s="73" t="s">
        <v>81</v>
      </c>
      <c r="D61" s="71"/>
      <c r="E61" s="71"/>
      <c r="F61" s="293" t="s">
        <v>80</v>
      </c>
      <c r="G61" s="278"/>
      <c r="H61" s="278"/>
      <c r="I61" s="278"/>
      <c r="J61" s="278"/>
      <c r="K61" s="272"/>
      <c r="L61" s="25"/>
    </row>
    <row r="62" spans="2:12" ht="15" customHeight="1" x14ac:dyDescent="0.3">
      <c r="B62" s="5"/>
      <c r="C62" s="70" t="s">
        <v>82</v>
      </c>
      <c r="D62" s="71"/>
      <c r="E62" s="72"/>
      <c r="F62" s="293" t="s">
        <v>74</v>
      </c>
      <c r="G62" s="278"/>
      <c r="H62" s="278"/>
      <c r="I62" s="278"/>
      <c r="J62" s="278"/>
      <c r="K62" s="272"/>
      <c r="L62" s="25"/>
    </row>
    <row r="63" spans="2:12" ht="14.25" customHeight="1" x14ac:dyDescent="0.3">
      <c r="B63" s="5"/>
      <c r="C63" s="70" t="s">
        <v>83</v>
      </c>
      <c r="D63" s="71"/>
      <c r="E63" s="71"/>
      <c r="F63" s="293" t="s">
        <v>80</v>
      </c>
      <c r="G63" s="278"/>
      <c r="H63" s="278"/>
      <c r="I63" s="278"/>
      <c r="J63" s="278"/>
      <c r="K63" s="272"/>
      <c r="L63" s="25"/>
    </row>
    <row r="64" spans="2:12" ht="14.25" customHeight="1" x14ac:dyDescent="0.3">
      <c r="B64" s="5"/>
      <c r="C64" s="70" t="s">
        <v>84</v>
      </c>
      <c r="D64" s="71"/>
      <c r="E64" s="71"/>
      <c r="F64" s="293" t="s">
        <v>80</v>
      </c>
      <c r="G64" s="278"/>
      <c r="H64" s="278"/>
      <c r="I64" s="278"/>
      <c r="J64" s="278"/>
      <c r="K64" s="272"/>
      <c r="L64" s="25"/>
    </row>
    <row r="65" spans="2:12" ht="15" customHeight="1" x14ac:dyDescent="0.3">
      <c r="B65" s="5"/>
      <c r="C65" s="70" t="s">
        <v>85</v>
      </c>
      <c r="D65" s="71"/>
      <c r="E65" s="72"/>
      <c r="F65" s="293" t="s">
        <v>74</v>
      </c>
      <c r="G65" s="278"/>
      <c r="H65" s="278"/>
      <c r="I65" s="278"/>
      <c r="J65" s="278"/>
      <c r="K65" s="272"/>
      <c r="L65" s="25"/>
    </row>
    <row r="66" spans="2:12" ht="14.25" customHeight="1" x14ac:dyDescent="0.3">
      <c r="B66" s="5"/>
      <c r="C66" s="70" t="s">
        <v>86</v>
      </c>
      <c r="D66" s="74"/>
      <c r="E66" s="71"/>
      <c r="F66" s="293" t="s">
        <v>80</v>
      </c>
      <c r="G66" s="278"/>
      <c r="H66" s="278"/>
      <c r="I66" s="278"/>
      <c r="J66" s="278"/>
      <c r="K66" s="272"/>
      <c r="L66" s="25"/>
    </row>
    <row r="67" spans="2:12" ht="14.25" customHeight="1" x14ac:dyDescent="0.3">
      <c r="B67" s="5"/>
      <c r="C67" s="9"/>
      <c r="D67" s="9"/>
      <c r="E67" s="9"/>
      <c r="F67" s="9"/>
      <c r="G67" s="9"/>
      <c r="H67" s="9"/>
      <c r="I67" s="9"/>
      <c r="J67" s="9"/>
      <c r="K67" s="9"/>
      <c r="L67" s="8"/>
    </row>
    <row r="68" spans="2:12" ht="14.25" customHeight="1" x14ac:dyDescent="0.3">
      <c r="B68" s="5"/>
      <c r="C68" s="7" t="s">
        <v>87</v>
      </c>
      <c r="D68" s="9"/>
      <c r="E68" s="9"/>
      <c r="F68" s="9"/>
      <c r="G68" s="17"/>
      <c r="H68" s="17"/>
      <c r="I68" s="17"/>
      <c r="J68" s="17"/>
      <c r="K68" s="17"/>
      <c r="L68" s="18"/>
    </row>
    <row r="69" spans="2:12" ht="14.25" customHeight="1" x14ac:dyDescent="0.3">
      <c r="B69" s="5"/>
      <c r="C69" s="9"/>
      <c r="D69" s="9"/>
      <c r="E69" s="9"/>
      <c r="F69" s="9"/>
      <c r="G69" s="17"/>
      <c r="H69" s="17"/>
      <c r="I69" s="17"/>
      <c r="J69" s="17"/>
      <c r="K69" s="17"/>
      <c r="L69" s="18"/>
    </row>
    <row r="70" spans="2:12" ht="24.75" customHeight="1" x14ac:dyDescent="0.3">
      <c r="B70" s="5"/>
      <c r="C70" s="295" t="s">
        <v>88</v>
      </c>
      <c r="D70" s="278"/>
      <c r="E70" s="278"/>
      <c r="F70" s="278"/>
      <c r="G70" s="278"/>
      <c r="H70" s="278"/>
      <c r="I70" s="278"/>
      <c r="J70" s="278"/>
      <c r="K70" s="272"/>
      <c r="L70" s="18"/>
    </row>
    <row r="71" spans="2:12" ht="14.25" customHeight="1" x14ac:dyDescent="0.3">
      <c r="B71" s="5"/>
      <c r="C71" s="9"/>
      <c r="D71" s="9"/>
      <c r="E71" s="9"/>
      <c r="F71" s="9"/>
      <c r="G71" s="17"/>
      <c r="H71" s="17"/>
      <c r="I71" s="17"/>
      <c r="J71" s="17"/>
      <c r="K71" s="17"/>
      <c r="L71" s="18"/>
    </row>
    <row r="72" spans="2:12" ht="15" customHeight="1" x14ac:dyDescent="0.3">
      <c r="B72" s="5"/>
      <c r="C72" s="76" t="s">
        <v>89</v>
      </c>
      <c r="D72" s="77">
        <v>0.43</v>
      </c>
      <c r="E72" s="78"/>
      <c r="F72" s="9"/>
      <c r="G72" s="9"/>
      <c r="H72" s="9"/>
      <c r="I72" s="9"/>
      <c r="J72" s="17"/>
      <c r="K72" s="17"/>
      <c r="L72" s="18"/>
    </row>
    <row r="73" spans="2:12" ht="14.25" customHeight="1" x14ac:dyDescent="0.3">
      <c r="B73" s="5"/>
      <c r="C73" s="76" t="s">
        <v>90</v>
      </c>
      <c r="D73" s="77">
        <v>0.22</v>
      </c>
      <c r="E73" s="78"/>
      <c r="F73" s="9"/>
      <c r="G73" s="9"/>
      <c r="H73" s="9"/>
      <c r="I73" s="9"/>
      <c r="J73" s="17"/>
      <c r="K73" s="17"/>
      <c r="L73" s="18"/>
    </row>
    <row r="74" spans="2:12" ht="14.25" customHeight="1" x14ac:dyDescent="0.3">
      <c r="B74" s="5"/>
      <c r="C74" s="76" t="s">
        <v>92</v>
      </c>
      <c r="D74" s="80"/>
      <c r="E74" s="78"/>
      <c r="F74" s="9"/>
      <c r="G74" s="9"/>
      <c r="H74" s="9"/>
      <c r="I74" s="9"/>
      <c r="J74" s="17"/>
      <c r="K74" s="17"/>
      <c r="L74" s="18"/>
    </row>
    <row r="75" spans="2:12" ht="14.25" customHeight="1" x14ac:dyDescent="0.3">
      <c r="B75" s="5"/>
      <c r="C75" s="9"/>
      <c r="D75" s="9"/>
      <c r="E75" s="9"/>
      <c r="F75" s="9"/>
      <c r="G75" s="9"/>
      <c r="H75" s="9"/>
      <c r="I75" s="9"/>
      <c r="J75" s="9"/>
      <c r="K75" s="9"/>
      <c r="L75" s="8"/>
    </row>
    <row r="76" spans="2:12" ht="14.25" customHeight="1" x14ac:dyDescent="0.3">
      <c r="B76" s="5"/>
      <c r="C76" s="79" t="s">
        <v>93</v>
      </c>
      <c r="D76" s="9"/>
      <c r="E76" s="9"/>
      <c r="F76" s="9"/>
      <c r="G76" s="9"/>
      <c r="H76" s="9"/>
      <c r="I76" s="9"/>
      <c r="J76" s="9"/>
      <c r="K76" s="9"/>
      <c r="L76" s="8"/>
    </row>
    <row r="77" spans="2:12" ht="14.25" customHeight="1" x14ac:dyDescent="0.3">
      <c r="B77" s="5"/>
      <c r="C77" s="67"/>
      <c r="D77" s="9"/>
      <c r="E77" s="9"/>
      <c r="F77" s="9"/>
      <c r="G77" s="9"/>
      <c r="H77" s="9"/>
      <c r="I77" s="9"/>
      <c r="J77" s="9"/>
      <c r="K77" s="9"/>
      <c r="L77" s="8"/>
    </row>
    <row r="78" spans="2:12" ht="24.75" customHeight="1" x14ac:dyDescent="0.3">
      <c r="B78" s="5"/>
      <c r="C78" s="295" t="s">
        <v>94</v>
      </c>
      <c r="D78" s="278"/>
      <c r="E78" s="278"/>
      <c r="F78" s="278"/>
      <c r="G78" s="278"/>
      <c r="H78" s="278"/>
      <c r="I78" s="278"/>
      <c r="J78" s="278"/>
      <c r="K78" s="272"/>
      <c r="L78" s="8"/>
    </row>
    <row r="79" spans="2:12" ht="14.25" customHeight="1" x14ac:dyDescent="0.3">
      <c r="B79" s="5"/>
      <c r="C79" s="67"/>
      <c r="D79" s="9"/>
      <c r="E79" s="9"/>
      <c r="F79" s="9"/>
      <c r="G79" s="9"/>
      <c r="H79" s="9"/>
      <c r="I79" s="9"/>
      <c r="J79" s="9"/>
      <c r="K79" s="9"/>
      <c r="L79" s="8"/>
    </row>
    <row r="80" spans="2:12" ht="30" customHeight="1" x14ac:dyDescent="0.3">
      <c r="B80" s="5"/>
      <c r="C80" s="82" t="s">
        <v>95</v>
      </c>
      <c r="D80" s="83" t="s">
        <v>96</v>
      </c>
      <c r="E80" s="83" t="s">
        <v>97</v>
      </c>
      <c r="F80" s="9"/>
      <c r="G80" s="9"/>
      <c r="H80" s="9"/>
      <c r="I80" s="9"/>
      <c r="J80" s="9"/>
      <c r="K80" s="9"/>
      <c r="L80" s="8"/>
    </row>
    <row r="81" spans="2:12" ht="14.25" customHeight="1" x14ac:dyDescent="0.3">
      <c r="B81" s="5"/>
      <c r="C81" s="45" t="str">
        <f>CONFIG!$C14</f>
        <v>Activité de revenu 1</v>
      </c>
      <c r="D81" s="84">
        <v>0.2</v>
      </c>
      <c r="E81" s="84">
        <v>0.2</v>
      </c>
      <c r="F81" s="9"/>
      <c r="G81" s="9"/>
      <c r="H81" s="9"/>
      <c r="I81" s="9"/>
      <c r="J81" s="9"/>
      <c r="K81" s="9"/>
      <c r="L81" s="8"/>
    </row>
    <row r="82" spans="2:12" ht="14.25" customHeight="1" x14ac:dyDescent="0.3">
      <c r="B82" s="5"/>
      <c r="C82" s="45" t="str">
        <f>CONFIG!$C15</f>
        <v>Activité de revenu 2</v>
      </c>
      <c r="D82" s="84">
        <v>0.2</v>
      </c>
      <c r="E82" s="84">
        <v>0.2</v>
      </c>
      <c r="F82" s="9"/>
      <c r="G82" s="9"/>
      <c r="H82" s="9"/>
      <c r="I82" s="9"/>
      <c r="J82" s="9"/>
      <c r="K82" s="9"/>
      <c r="L82" s="8"/>
    </row>
    <row r="83" spans="2:12" ht="14.25" customHeight="1" x14ac:dyDescent="0.3">
      <c r="B83" s="5"/>
      <c r="C83" s="45" t="str">
        <f>CONFIG!$C16</f>
        <v>ETC …</v>
      </c>
      <c r="D83" s="84">
        <v>0.2</v>
      </c>
      <c r="E83" s="84">
        <v>0.2</v>
      </c>
      <c r="F83" s="9"/>
      <c r="G83" s="9"/>
      <c r="H83" s="9"/>
      <c r="I83" s="9"/>
      <c r="J83" s="9"/>
      <c r="K83" s="9"/>
      <c r="L83" s="8"/>
    </row>
    <row r="84" spans="2:12" ht="14.25" customHeight="1" x14ac:dyDescent="0.3">
      <c r="B84" s="5"/>
      <c r="C84" s="45">
        <f>CONFIG!$C17</f>
        <v>0</v>
      </c>
      <c r="D84" s="84">
        <v>0.2</v>
      </c>
      <c r="E84" s="84">
        <v>0.2</v>
      </c>
      <c r="F84" s="9"/>
      <c r="G84" s="9"/>
      <c r="H84" s="9"/>
      <c r="I84" s="9"/>
      <c r="J84" s="9"/>
      <c r="K84" s="9"/>
      <c r="L84" s="8"/>
    </row>
    <row r="85" spans="2:12" ht="14.25" customHeight="1" x14ac:dyDescent="0.3">
      <c r="B85" s="5"/>
      <c r="C85" s="45">
        <f>CONFIG!$C18</f>
        <v>0</v>
      </c>
      <c r="D85" s="84">
        <v>0.2</v>
      </c>
      <c r="E85" s="84">
        <v>0.2</v>
      </c>
      <c r="F85" s="9"/>
      <c r="G85" s="9"/>
      <c r="H85" s="9"/>
      <c r="I85" s="9"/>
      <c r="J85" s="9"/>
      <c r="K85" s="9"/>
      <c r="L85" s="8"/>
    </row>
    <row r="86" spans="2:12" ht="14.25" customHeight="1" x14ac:dyDescent="0.3">
      <c r="B86" s="5"/>
      <c r="C86" s="45">
        <f>CONFIG!$C19</f>
        <v>0</v>
      </c>
      <c r="D86" s="84">
        <v>0.2</v>
      </c>
      <c r="E86" s="84">
        <v>0.2</v>
      </c>
      <c r="F86" s="9"/>
      <c r="G86" s="9"/>
      <c r="H86" s="9"/>
      <c r="I86" s="9"/>
      <c r="J86" s="9"/>
      <c r="K86" s="9"/>
      <c r="L86" s="8"/>
    </row>
    <row r="87" spans="2:12" ht="14.25" customHeight="1" x14ac:dyDescent="0.3">
      <c r="B87" s="5"/>
      <c r="C87" s="45">
        <f>CONFIG!$C20</f>
        <v>0</v>
      </c>
      <c r="D87" s="84">
        <v>0.2</v>
      </c>
      <c r="E87" s="84">
        <v>0.2</v>
      </c>
      <c r="F87" s="9"/>
      <c r="G87" s="9"/>
      <c r="H87" s="9"/>
      <c r="I87" s="9"/>
      <c r="J87" s="9"/>
      <c r="K87" s="9"/>
      <c r="L87" s="8"/>
    </row>
    <row r="88" spans="2:12" ht="14.25" customHeight="1" x14ac:dyDescent="0.3">
      <c r="B88" s="5"/>
      <c r="C88" s="45">
        <f>CONFIG!$C21</f>
        <v>0</v>
      </c>
      <c r="D88" s="84">
        <v>0.2</v>
      </c>
      <c r="E88" s="84">
        <v>0.2</v>
      </c>
      <c r="F88" s="9"/>
      <c r="G88" s="9"/>
      <c r="H88" s="9"/>
      <c r="I88" s="9"/>
      <c r="J88" s="9"/>
      <c r="K88" s="9"/>
      <c r="L88" s="8"/>
    </row>
    <row r="89" spans="2:12" ht="14.25" customHeight="1" x14ac:dyDescent="0.3">
      <c r="B89" s="5"/>
      <c r="C89" s="45">
        <f>CONFIG!$C22</f>
        <v>0</v>
      </c>
      <c r="D89" s="84">
        <v>0.2</v>
      </c>
      <c r="E89" s="84">
        <v>0.2</v>
      </c>
      <c r="F89" s="9"/>
      <c r="G89" s="9"/>
      <c r="H89" s="9"/>
      <c r="I89" s="9"/>
      <c r="J89" s="9"/>
      <c r="K89" s="9"/>
      <c r="L89" s="8"/>
    </row>
    <row r="90" spans="2:12" ht="14.25" customHeight="1" x14ac:dyDescent="0.3">
      <c r="B90" s="5"/>
      <c r="C90" s="45">
        <f>CONFIG!$C23</f>
        <v>0</v>
      </c>
      <c r="D90" s="84">
        <v>0.2</v>
      </c>
      <c r="E90" s="84">
        <v>0.2</v>
      </c>
      <c r="F90" s="9"/>
      <c r="G90" s="9"/>
      <c r="H90" s="9"/>
      <c r="I90" s="9"/>
      <c r="J90" s="9"/>
      <c r="K90" s="9"/>
      <c r="L90" s="8"/>
    </row>
    <row r="91" spans="2:12" ht="14.25" customHeight="1" x14ac:dyDescent="0.3">
      <c r="B91" s="5"/>
      <c r="C91" s="45">
        <f>CONFIG!$C24</f>
        <v>0</v>
      </c>
      <c r="D91" s="84">
        <v>0.2</v>
      </c>
      <c r="E91" s="84">
        <v>0.2</v>
      </c>
      <c r="F91" s="9"/>
      <c r="G91" s="9"/>
      <c r="H91" s="9"/>
      <c r="I91" s="9"/>
      <c r="J91" s="9"/>
      <c r="K91" s="9"/>
      <c r="L91" s="8"/>
    </row>
    <row r="92" spans="2:12" ht="14.25" customHeight="1" x14ac:dyDescent="0.3">
      <c r="B92" s="5"/>
      <c r="C92" s="45">
        <f>CONFIG!$C25</f>
        <v>0</v>
      </c>
      <c r="D92" s="84">
        <v>0.2</v>
      </c>
      <c r="E92" s="84">
        <v>0.2</v>
      </c>
      <c r="F92" s="9"/>
      <c r="G92" s="9"/>
      <c r="H92" s="9"/>
      <c r="I92" s="9"/>
      <c r="J92" s="9"/>
      <c r="K92" s="9"/>
      <c r="L92" s="8"/>
    </row>
    <row r="93" spans="2:12" ht="14.25" customHeight="1" x14ac:dyDescent="0.3">
      <c r="B93" s="5"/>
      <c r="C93" s="9"/>
      <c r="D93" s="9"/>
      <c r="E93" s="9"/>
      <c r="F93" s="9"/>
      <c r="G93" s="9"/>
      <c r="H93" s="9"/>
      <c r="I93" s="9"/>
      <c r="J93" s="9"/>
      <c r="K93" s="9"/>
      <c r="L93" s="8"/>
    </row>
    <row r="94" spans="2:12" ht="14.25" customHeight="1" x14ac:dyDescent="0.3">
      <c r="B94" s="5"/>
      <c r="C94" s="87" t="s">
        <v>98</v>
      </c>
      <c r="D94" s="88">
        <v>0.2</v>
      </c>
      <c r="E94" s="9"/>
      <c r="F94" s="9"/>
      <c r="G94" s="9"/>
      <c r="H94" s="9"/>
      <c r="I94" s="9"/>
      <c r="J94" s="9"/>
      <c r="K94" s="9"/>
      <c r="L94" s="8"/>
    </row>
    <row r="95" spans="2:12" ht="14.25" customHeight="1" x14ac:dyDescent="0.3">
      <c r="B95" s="5"/>
      <c r="C95" s="9"/>
      <c r="D95" s="9"/>
      <c r="E95" s="9"/>
      <c r="F95" s="9"/>
      <c r="G95" s="9"/>
      <c r="H95" s="9"/>
      <c r="I95" s="9"/>
      <c r="J95" s="9"/>
      <c r="K95" s="9"/>
      <c r="L95" s="8"/>
    </row>
    <row r="96" spans="2:12" ht="14.25" customHeight="1" x14ac:dyDescent="0.3">
      <c r="B96" s="5"/>
      <c r="C96" s="65" t="s">
        <v>99</v>
      </c>
      <c r="D96" s="89"/>
      <c r="E96" s="89"/>
      <c r="F96" s="89"/>
      <c r="G96" s="89"/>
      <c r="H96" s="89"/>
      <c r="I96" s="9"/>
      <c r="J96" s="9"/>
      <c r="K96" s="9"/>
      <c r="L96" s="8"/>
    </row>
    <row r="97" spans="2:12" ht="14.25" customHeight="1" x14ac:dyDescent="0.3">
      <c r="B97" s="5"/>
      <c r="C97" s="90"/>
      <c r="D97" s="89"/>
      <c r="E97" s="89"/>
      <c r="F97" s="89"/>
      <c r="G97" s="89"/>
      <c r="H97" s="89"/>
      <c r="I97" s="9"/>
      <c r="J97" s="9"/>
      <c r="K97" s="9"/>
      <c r="L97" s="8"/>
    </row>
    <row r="98" spans="2:12" ht="14.25" customHeight="1" x14ac:dyDescent="0.3">
      <c r="B98" s="5"/>
      <c r="C98" s="295" t="s">
        <v>100</v>
      </c>
      <c r="D98" s="278"/>
      <c r="E98" s="278"/>
      <c r="F98" s="278"/>
      <c r="G98" s="278"/>
      <c r="H98" s="278"/>
      <c r="I98" s="278"/>
      <c r="J98" s="278"/>
      <c r="K98" s="272"/>
      <c r="L98" s="8"/>
    </row>
    <row r="99" spans="2:12" ht="14.25" customHeight="1" x14ac:dyDescent="0.3">
      <c r="B99" s="5"/>
      <c r="C99" s="90"/>
      <c r="D99" s="89"/>
      <c r="E99" s="89"/>
      <c r="F99" s="89"/>
      <c r="G99" s="89"/>
      <c r="H99" s="89"/>
      <c r="I99" s="9"/>
      <c r="J99" s="9"/>
      <c r="K99" s="9"/>
      <c r="L99" s="8"/>
    </row>
    <row r="100" spans="2:12" ht="30" customHeight="1" x14ac:dyDescent="0.3">
      <c r="B100" s="5"/>
      <c r="C100" s="9"/>
      <c r="D100" s="65" t="s">
        <v>101</v>
      </c>
      <c r="E100" s="22" t="s">
        <v>102</v>
      </c>
      <c r="F100" s="91"/>
      <c r="G100" s="17"/>
      <c r="H100" s="92"/>
      <c r="I100" s="92"/>
      <c r="J100" s="92"/>
      <c r="K100" s="92"/>
      <c r="L100" s="93"/>
    </row>
    <row r="101" spans="2:12" ht="14.25" customHeight="1" x14ac:dyDescent="0.3">
      <c r="B101" s="5"/>
      <c r="C101" s="94" t="s">
        <v>103</v>
      </c>
      <c r="D101" s="95">
        <v>0.03</v>
      </c>
      <c r="E101" s="95">
        <v>0.02</v>
      </c>
      <c r="F101" s="96"/>
      <c r="G101" s="92"/>
      <c r="H101" s="92"/>
      <c r="I101" s="92"/>
      <c r="J101" s="92"/>
      <c r="K101" s="92"/>
      <c r="L101" s="93"/>
    </row>
    <row r="102" spans="2:12" ht="31.5" hidden="1" customHeight="1" x14ac:dyDescent="0.3">
      <c r="B102" s="5"/>
      <c r="C102" s="97" t="s">
        <v>104</v>
      </c>
      <c r="D102" s="98">
        <f t="shared" ref="D102:E102" si="3">-((PMT(D101/12,D103,10,,)*D103)+10)/10</f>
        <v>4.6923546703483865E-2</v>
      </c>
      <c r="E102" s="98">
        <f t="shared" si="3"/>
        <v>5.1665603194662776E-2</v>
      </c>
      <c r="F102" s="96"/>
      <c r="G102" s="92"/>
      <c r="H102" s="92"/>
      <c r="I102" s="92"/>
      <c r="J102" s="92"/>
      <c r="K102" s="92"/>
      <c r="L102" s="93"/>
    </row>
    <row r="103" spans="2:12" ht="14.25" customHeight="1" x14ac:dyDescent="0.3">
      <c r="B103" s="5"/>
      <c r="C103" s="99" t="s">
        <v>106</v>
      </c>
      <c r="D103" s="100">
        <v>36</v>
      </c>
      <c r="E103" s="100">
        <v>60</v>
      </c>
      <c r="F103" s="9"/>
      <c r="G103" s="92"/>
      <c r="H103" s="92"/>
      <c r="I103" s="92"/>
      <c r="J103" s="92"/>
      <c r="K103" s="92"/>
      <c r="L103" s="93"/>
    </row>
    <row r="104" spans="2:12" ht="14.25" customHeight="1" x14ac:dyDescent="0.3">
      <c r="B104" s="5"/>
      <c r="C104" s="9"/>
      <c r="D104" s="9"/>
      <c r="E104" s="9"/>
      <c r="F104" s="9"/>
      <c r="G104" s="92"/>
      <c r="H104" s="92"/>
      <c r="I104" s="92"/>
      <c r="J104" s="92"/>
      <c r="K104" s="92"/>
      <c r="L104" s="93"/>
    </row>
    <row r="105" spans="2:12" ht="14.25" customHeight="1" x14ac:dyDescent="0.3">
      <c r="B105" s="5"/>
      <c r="C105" s="9"/>
      <c r="D105" s="9"/>
      <c r="E105" s="9"/>
      <c r="F105" s="9"/>
      <c r="G105" s="92"/>
      <c r="H105" s="92"/>
      <c r="I105" s="92"/>
      <c r="J105" s="92"/>
      <c r="K105" s="92"/>
      <c r="L105" s="93"/>
    </row>
    <row r="106" spans="2:12" ht="14.25" customHeight="1" x14ac:dyDescent="0.3">
      <c r="B106" s="5"/>
      <c r="C106" s="94" t="s">
        <v>108</v>
      </c>
      <c r="D106" s="95"/>
      <c r="E106" s="95">
        <v>5.0000000000000001E-3</v>
      </c>
      <c r="F106" s="9"/>
      <c r="G106" s="92"/>
      <c r="H106" s="92"/>
      <c r="I106" s="92"/>
      <c r="J106" s="92"/>
      <c r="K106" s="92"/>
      <c r="L106" s="93"/>
    </row>
    <row r="107" spans="2:12" ht="14.25" customHeight="1" x14ac:dyDescent="0.3">
      <c r="B107" s="40"/>
      <c r="C107" s="103"/>
      <c r="D107" s="42"/>
      <c r="E107" s="42"/>
      <c r="F107" s="42"/>
      <c r="G107" s="104"/>
      <c r="H107" s="104"/>
      <c r="I107" s="104"/>
      <c r="J107" s="104"/>
      <c r="K107" s="104"/>
      <c r="L107" s="105"/>
    </row>
    <row r="108" spans="2:12" ht="14.25" customHeight="1" x14ac:dyDescent="0.25"/>
    <row r="109" spans="2:12" ht="14.25" customHeight="1" x14ac:dyDescent="0.25"/>
    <row r="110" spans="2:12" ht="14.25" customHeight="1" x14ac:dyDescent="0.25"/>
    <row r="111" spans="2:12" ht="14.25" customHeight="1" x14ac:dyDescent="0.25"/>
    <row r="112" spans="2: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9">
    <mergeCell ref="C78:K78"/>
    <mergeCell ref="C98:K98"/>
    <mergeCell ref="F58:K58"/>
    <mergeCell ref="F59:K59"/>
    <mergeCell ref="F60:K60"/>
    <mergeCell ref="F61:K61"/>
    <mergeCell ref="F62:K62"/>
    <mergeCell ref="F63:K63"/>
    <mergeCell ref="F64:K64"/>
    <mergeCell ref="F56:K56"/>
    <mergeCell ref="F57:K57"/>
    <mergeCell ref="F65:K65"/>
    <mergeCell ref="F66:K66"/>
    <mergeCell ref="C70:K70"/>
    <mergeCell ref="C5:K5"/>
    <mergeCell ref="C11:K11"/>
    <mergeCell ref="C29:K29"/>
    <mergeCell ref="C50:K50"/>
    <mergeCell ref="C54:K54"/>
  </mergeCells>
  <dataValidations count="2">
    <dataValidation type="decimal" operator="greaterThanOrEqual" allowBlank="1" showInputMessage="1" showErrorMessage="1" prompt="Délai incorrect! - Le délai doit être supérieur ou égale à 0." sqref="E14:F25">
      <formula1>0</formula1>
    </dataValidation>
    <dataValidation type="decimal" operator="greaterThan" allowBlank="1" showInputMessage="1" showErrorMessage="1" prompt="Durée invalide! - La durée doit être positive" sqref="D103 F103 C104:F105 D106:D107 F106:F107">
      <formula1>0</formula1>
    </dataValidation>
  </dataValidations>
  <pageMargins left="0.7" right="0.7" top="0.75" bottom="0.75"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B1:BL1000"/>
  <sheetViews>
    <sheetView showGridLines="0" topLeftCell="A11" workbookViewId="0">
      <pane xSplit="3" topLeftCell="D1" activePane="topRight" state="frozen"/>
      <selection pane="topRight" activeCell="C38" sqref="C38"/>
    </sheetView>
  </sheetViews>
  <sheetFormatPr baseColWidth="10" defaultColWidth="12.59765625" defaultRowHeight="15" customHeight="1" x14ac:dyDescent="0.25"/>
  <cols>
    <col min="1" max="1" width="3.09765625" customWidth="1"/>
    <col min="2" max="2" width="3" customWidth="1"/>
    <col min="3" max="3" width="31.19921875" customWidth="1"/>
    <col min="4" max="4" width="10.8984375" customWidth="1"/>
    <col min="5" max="63" width="9.3984375" customWidth="1"/>
    <col min="64" max="64" width="3" customWidth="1"/>
  </cols>
  <sheetData>
    <row r="1" spans="2:64" ht="14.25" customHeight="1" x14ac:dyDescent="0.3">
      <c r="C1" s="54"/>
    </row>
    <row r="2" spans="2:64" ht="14.25" customHeight="1" x14ac:dyDescent="0.3">
      <c r="B2" s="1"/>
      <c r="C2" s="56"/>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3"/>
    </row>
    <row r="3" spans="2:64" ht="14.25" customHeight="1" x14ac:dyDescent="0.3">
      <c r="B3" s="5"/>
      <c r="C3" s="63" t="s">
        <v>65</v>
      </c>
      <c r="D3" s="64"/>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8"/>
    </row>
    <row r="4" spans="2:64" ht="14.25" customHeight="1" x14ac:dyDescent="0.3">
      <c r="B4" s="5"/>
      <c r="C4" s="67"/>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8"/>
    </row>
    <row r="5" spans="2:64" ht="14.25" customHeight="1" x14ac:dyDescent="0.3">
      <c r="B5" s="5"/>
      <c r="C5" s="295" t="s">
        <v>77</v>
      </c>
      <c r="D5" s="278"/>
      <c r="E5" s="278"/>
      <c r="F5" s="278"/>
      <c r="G5" s="278"/>
      <c r="H5" s="278"/>
      <c r="I5" s="278"/>
      <c r="J5" s="278"/>
      <c r="K5" s="278"/>
      <c r="L5" s="278"/>
      <c r="M5" s="278"/>
      <c r="N5" s="278"/>
      <c r="O5" s="278"/>
      <c r="P5" s="272"/>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8"/>
    </row>
    <row r="6" spans="2:64" ht="14.25" customHeight="1" x14ac:dyDescent="0.3">
      <c r="B6" s="5"/>
      <c r="C6" s="67"/>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8"/>
    </row>
    <row r="7" spans="2:64" ht="14.25" customHeight="1" x14ac:dyDescent="0.3">
      <c r="B7" s="5"/>
      <c r="C7" s="75"/>
      <c r="D7" s="297">
        <f>YEAR(CONFIG!D7)</f>
        <v>2021</v>
      </c>
      <c r="E7" s="278"/>
      <c r="F7" s="278"/>
      <c r="G7" s="278"/>
      <c r="H7" s="278"/>
      <c r="I7" s="278"/>
      <c r="J7" s="278"/>
      <c r="K7" s="278"/>
      <c r="L7" s="278"/>
      <c r="M7" s="278"/>
      <c r="N7" s="278"/>
      <c r="O7" s="298"/>
      <c r="P7" s="297">
        <f>+D7+1</f>
        <v>2022</v>
      </c>
      <c r="Q7" s="278"/>
      <c r="R7" s="278"/>
      <c r="S7" s="278"/>
      <c r="T7" s="278"/>
      <c r="U7" s="278"/>
      <c r="V7" s="278"/>
      <c r="W7" s="278"/>
      <c r="X7" s="278"/>
      <c r="Y7" s="278"/>
      <c r="Z7" s="278"/>
      <c r="AA7" s="272"/>
      <c r="AB7" s="297">
        <f>+P7+1</f>
        <v>2023</v>
      </c>
      <c r="AC7" s="278"/>
      <c r="AD7" s="278"/>
      <c r="AE7" s="278"/>
      <c r="AF7" s="278"/>
      <c r="AG7" s="278"/>
      <c r="AH7" s="278"/>
      <c r="AI7" s="278"/>
      <c r="AJ7" s="278"/>
      <c r="AK7" s="278"/>
      <c r="AL7" s="278"/>
      <c r="AM7" s="272"/>
      <c r="AN7" s="297">
        <f>+AB7+1</f>
        <v>2024</v>
      </c>
      <c r="AO7" s="278"/>
      <c r="AP7" s="278"/>
      <c r="AQ7" s="278"/>
      <c r="AR7" s="278"/>
      <c r="AS7" s="278"/>
      <c r="AT7" s="278"/>
      <c r="AU7" s="278"/>
      <c r="AV7" s="278"/>
      <c r="AW7" s="278"/>
      <c r="AX7" s="278"/>
      <c r="AY7" s="272"/>
      <c r="AZ7" s="297">
        <f>+AN7+1</f>
        <v>2025</v>
      </c>
      <c r="BA7" s="278"/>
      <c r="BB7" s="278"/>
      <c r="BC7" s="278"/>
      <c r="BD7" s="278"/>
      <c r="BE7" s="278"/>
      <c r="BF7" s="278"/>
      <c r="BG7" s="278"/>
      <c r="BH7" s="278"/>
      <c r="BI7" s="278"/>
      <c r="BJ7" s="278"/>
      <c r="BK7" s="272"/>
      <c r="BL7" s="8"/>
    </row>
    <row r="8" spans="2:64" ht="14.25" customHeight="1" x14ac:dyDescent="0.3">
      <c r="B8" s="5"/>
      <c r="C8" s="79" t="s">
        <v>91</v>
      </c>
      <c r="D8" s="81">
        <f>CONFIG!$D$7</f>
        <v>44197</v>
      </c>
      <c r="E8" s="81">
        <f t="shared" ref="E8:BK8" si="0">DATE(YEAR(D8),MONTH(D8)+1,DAY(D8))</f>
        <v>44228</v>
      </c>
      <c r="F8" s="81">
        <f t="shared" si="0"/>
        <v>44256</v>
      </c>
      <c r="G8" s="81">
        <f t="shared" si="0"/>
        <v>44287</v>
      </c>
      <c r="H8" s="81">
        <f t="shared" si="0"/>
        <v>44317</v>
      </c>
      <c r="I8" s="81">
        <f t="shared" si="0"/>
        <v>44348</v>
      </c>
      <c r="J8" s="81">
        <f t="shared" si="0"/>
        <v>44378</v>
      </c>
      <c r="K8" s="81">
        <f t="shared" si="0"/>
        <v>44409</v>
      </c>
      <c r="L8" s="81">
        <f t="shared" si="0"/>
        <v>44440</v>
      </c>
      <c r="M8" s="81">
        <f t="shared" si="0"/>
        <v>44470</v>
      </c>
      <c r="N8" s="81">
        <f t="shared" si="0"/>
        <v>44501</v>
      </c>
      <c r="O8" s="81">
        <f t="shared" si="0"/>
        <v>44531</v>
      </c>
      <c r="P8" s="81">
        <f t="shared" si="0"/>
        <v>44562</v>
      </c>
      <c r="Q8" s="81">
        <f t="shared" si="0"/>
        <v>44593</v>
      </c>
      <c r="R8" s="81">
        <f t="shared" si="0"/>
        <v>44621</v>
      </c>
      <c r="S8" s="81">
        <f t="shared" si="0"/>
        <v>44652</v>
      </c>
      <c r="T8" s="81">
        <f t="shared" si="0"/>
        <v>44682</v>
      </c>
      <c r="U8" s="81">
        <f t="shared" si="0"/>
        <v>44713</v>
      </c>
      <c r="V8" s="81">
        <f t="shared" si="0"/>
        <v>44743</v>
      </c>
      <c r="W8" s="81">
        <f t="shared" si="0"/>
        <v>44774</v>
      </c>
      <c r="X8" s="81">
        <f t="shared" si="0"/>
        <v>44805</v>
      </c>
      <c r="Y8" s="81">
        <f t="shared" si="0"/>
        <v>44835</v>
      </c>
      <c r="Z8" s="81">
        <f t="shared" si="0"/>
        <v>44866</v>
      </c>
      <c r="AA8" s="81">
        <f t="shared" si="0"/>
        <v>44896</v>
      </c>
      <c r="AB8" s="81">
        <f t="shared" si="0"/>
        <v>44927</v>
      </c>
      <c r="AC8" s="81">
        <f t="shared" si="0"/>
        <v>44958</v>
      </c>
      <c r="AD8" s="81">
        <f t="shared" si="0"/>
        <v>44986</v>
      </c>
      <c r="AE8" s="81">
        <f t="shared" si="0"/>
        <v>45017</v>
      </c>
      <c r="AF8" s="81">
        <f t="shared" si="0"/>
        <v>45047</v>
      </c>
      <c r="AG8" s="81">
        <f t="shared" si="0"/>
        <v>45078</v>
      </c>
      <c r="AH8" s="81">
        <f t="shared" si="0"/>
        <v>45108</v>
      </c>
      <c r="AI8" s="81">
        <f t="shared" si="0"/>
        <v>45139</v>
      </c>
      <c r="AJ8" s="81">
        <f t="shared" si="0"/>
        <v>45170</v>
      </c>
      <c r="AK8" s="81">
        <f t="shared" si="0"/>
        <v>45200</v>
      </c>
      <c r="AL8" s="81">
        <f t="shared" si="0"/>
        <v>45231</v>
      </c>
      <c r="AM8" s="81">
        <f t="shared" si="0"/>
        <v>45261</v>
      </c>
      <c r="AN8" s="81">
        <f t="shared" si="0"/>
        <v>45292</v>
      </c>
      <c r="AO8" s="81">
        <f t="shared" si="0"/>
        <v>45323</v>
      </c>
      <c r="AP8" s="81">
        <f t="shared" si="0"/>
        <v>45352</v>
      </c>
      <c r="AQ8" s="81">
        <f t="shared" si="0"/>
        <v>45383</v>
      </c>
      <c r="AR8" s="81">
        <f t="shared" si="0"/>
        <v>45413</v>
      </c>
      <c r="AS8" s="81">
        <f t="shared" si="0"/>
        <v>45444</v>
      </c>
      <c r="AT8" s="81">
        <f t="shared" si="0"/>
        <v>45474</v>
      </c>
      <c r="AU8" s="81">
        <f t="shared" si="0"/>
        <v>45505</v>
      </c>
      <c r="AV8" s="81">
        <f t="shared" si="0"/>
        <v>45536</v>
      </c>
      <c r="AW8" s="81">
        <f t="shared" si="0"/>
        <v>45566</v>
      </c>
      <c r="AX8" s="81">
        <f t="shared" si="0"/>
        <v>45597</v>
      </c>
      <c r="AY8" s="81">
        <f t="shared" si="0"/>
        <v>45627</v>
      </c>
      <c r="AZ8" s="81">
        <f t="shared" si="0"/>
        <v>45658</v>
      </c>
      <c r="BA8" s="81">
        <f t="shared" si="0"/>
        <v>45689</v>
      </c>
      <c r="BB8" s="81">
        <f t="shared" si="0"/>
        <v>45717</v>
      </c>
      <c r="BC8" s="81">
        <f t="shared" si="0"/>
        <v>45748</v>
      </c>
      <c r="BD8" s="81">
        <f t="shared" si="0"/>
        <v>45778</v>
      </c>
      <c r="BE8" s="81">
        <f t="shared" si="0"/>
        <v>45809</v>
      </c>
      <c r="BF8" s="81">
        <f t="shared" si="0"/>
        <v>45839</v>
      </c>
      <c r="BG8" s="81">
        <f t="shared" si="0"/>
        <v>45870</v>
      </c>
      <c r="BH8" s="81">
        <f t="shared" si="0"/>
        <v>45901</v>
      </c>
      <c r="BI8" s="81">
        <f t="shared" si="0"/>
        <v>45931</v>
      </c>
      <c r="BJ8" s="81">
        <f t="shared" si="0"/>
        <v>45962</v>
      </c>
      <c r="BK8" s="81">
        <f t="shared" si="0"/>
        <v>45992</v>
      </c>
      <c r="BL8" s="8"/>
    </row>
    <row r="9" spans="2:64" ht="14.25" customHeight="1" x14ac:dyDescent="0.3">
      <c r="B9" s="5"/>
      <c r="C9" s="85" t="str">
        <f>CONFIG!$C$14</f>
        <v>Activité de revenu 1</v>
      </c>
      <c r="D9" s="86">
        <f t="array" ref="D9">((CONFIG!$G32*Commandes!D9)+IF(ROUND((D$8-CONFIG!$D$7)/31,0)&gt;=(CONFIG!$E32+CONFIG!$F32),INDEX(Commandes!$D9:'Commandes'!$BK9,,COLUMN(D$8)-COLUMN($D$8)+1-(CONFIG!$E32+CONFIG!$F32)),0)*(1-CONFIG!$G32))*CONFIG!$D32</f>
        <v>0</v>
      </c>
      <c r="E9" s="86">
        <f t="array" ref="E9">((CONFIG!$G32*Commandes!E9)+IF(ROUND((E$8-CONFIG!$D$7)/31,0)&gt;=(CONFIG!$E32+CONFIG!$F32),INDEX(Commandes!$D9:'Commandes'!$BK9,,COLUMN(E$8)-COLUMN($D$8)+1-(CONFIG!$E32+CONFIG!$F32)),0)*(1-CONFIG!$G32))*CONFIG!$D32</f>
        <v>0</v>
      </c>
      <c r="F9" s="86">
        <f t="array" ref="F9">((CONFIG!$G32*Commandes!F9)+IF(ROUND((F$8-CONFIG!$D$7)/31,0)&gt;=(CONFIG!$E32+CONFIG!$F32),INDEX(Commandes!$D9:'Commandes'!$BK9,,COLUMN(F$8)-COLUMN($D$8)+1-(CONFIG!$E32+CONFIG!$F32)),0)*(1-CONFIG!$G32))*CONFIG!$D32</f>
        <v>0</v>
      </c>
      <c r="G9" s="86">
        <f t="array" ref="G9">((CONFIG!$G32*Commandes!G9)+IF(ROUND((G$8-CONFIG!$D$7)/31,0)&gt;=(CONFIG!$E32+CONFIG!$F32),INDEX(Commandes!$D9:'Commandes'!$BK9,,COLUMN(G$8)-COLUMN($D$8)+1-(CONFIG!$E32+CONFIG!$F32)),0)*(1-CONFIG!$G32))*CONFIG!$D32</f>
        <v>0</v>
      </c>
      <c r="H9" s="86">
        <f t="array" ref="H9">((CONFIG!$G32*Commandes!H9)+IF(ROUND((H$8-CONFIG!$D$7)/31,0)&gt;=(CONFIG!$E32+CONFIG!$F32),INDEX(Commandes!$D9:'Commandes'!$BK9,,COLUMN(H$8)-COLUMN($D$8)+1-(CONFIG!$E32+CONFIG!$F32)),0)*(1-CONFIG!$G32))*CONFIG!$D32</f>
        <v>0</v>
      </c>
      <c r="I9" s="86">
        <f t="array" ref="I9">((CONFIG!$G32*Commandes!I9)+IF(ROUND((I$8-CONFIG!$D$7)/31,0)&gt;=(CONFIG!$E32+CONFIG!$F32),INDEX(Commandes!$D9:'Commandes'!$BK9,,COLUMN(I$8)-COLUMN($D$8)+1-(CONFIG!$E32+CONFIG!$F32)),0)*(1-CONFIG!$G32))*CONFIG!$D32</f>
        <v>0</v>
      </c>
      <c r="J9" s="86">
        <f t="array" ref="J9">((CONFIG!$G32*Commandes!J9)+IF(ROUND((J$8-CONFIG!$D$7)/31,0)&gt;=(CONFIG!$E32+CONFIG!$F32),INDEX(Commandes!$D9:'Commandes'!$BK9,,COLUMN(J$8)-COLUMN($D$8)+1-(CONFIG!$E32+CONFIG!$F32)),0)*(1-CONFIG!$G32))*CONFIG!$D32</f>
        <v>0</v>
      </c>
      <c r="K9" s="86">
        <f t="array" ref="K9">((CONFIG!$G32*Commandes!K9)+IF(ROUND((K$8-CONFIG!$D$7)/31,0)&gt;=(CONFIG!$E32+CONFIG!$F32),INDEX(Commandes!$D9:'Commandes'!$BK9,,COLUMN(K$8)-COLUMN($D$8)+1-(CONFIG!$E32+CONFIG!$F32)),0)*(1-CONFIG!$G32))*CONFIG!$D32</f>
        <v>0</v>
      </c>
      <c r="L9" s="86">
        <f t="array" ref="L9">((CONFIG!$G32*Commandes!L9)+IF(ROUND((L$8-CONFIG!$D$7)/31,0)&gt;=(CONFIG!$E32+CONFIG!$F32),INDEX(Commandes!$D9:'Commandes'!$BK9,,COLUMN(L$8)-COLUMN($D$8)+1-(CONFIG!$E32+CONFIG!$F32)),0)*(1-CONFIG!$G32))*CONFIG!$D32</f>
        <v>0</v>
      </c>
      <c r="M9" s="86">
        <f t="array" ref="M9">((CONFIG!$G32*Commandes!M9)+IF(ROUND((M$8-CONFIG!$D$7)/31,0)&gt;=(CONFIG!$E32+CONFIG!$F32),INDEX(Commandes!$D9:'Commandes'!$BK9,,COLUMN(M$8)-COLUMN($D$8)+1-(CONFIG!$E32+CONFIG!$F32)),0)*(1-CONFIG!$G32))*CONFIG!$D32</f>
        <v>0</v>
      </c>
      <c r="N9" s="86">
        <f t="array" ref="N9">((CONFIG!$G32*Commandes!N9)+IF(ROUND((N$8-CONFIG!$D$7)/31,0)&gt;=(CONFIG!$E32+CONFIG!$F32),INDEX(Commandes!$D9:'Commandes'!$BK9,,COLUMN(N$8)-COLUMN($D$8)+1-(CONFIG!$E32+CONFIG!$F32)),0)*(1-CONFIG!$G32))*CONFIG!$D32</f>
        <v>0</v>
      </c>
      <c r="O9" s="86">
        <f t="array" ref="O9">((CONFIG!$G32*Commandes!O9)+IF(ROUND((O$8-CONFIG!$D$7)/31,0)&gt;=(CONFIG!$E32+CONFIG!$F32),INDEX(Commandes!$D9:'Commandes'!$BK9,,COLUMN(O$8)-COLUMN($D$8)+1-(CONFIG!$E32+CONFIG!$F32)),0)*(1-CONFIG!$G32))*CONFIG!$D32</f>
        <v>0</v>
      </c>
      <c r="P9" s="86">
        <f t="array" ref="P9">((CONFIG!$G32*Commandes!P9)+IF(ROUND((P$8-CONFIG!$D$7)/31,0)&gt;=(CONFIG!$E32+CONFIG!$F32),INDEX(Commandes!$D9:'Commandes'!$BK9,,COLUMN(P$8)-COLUMN($D$8)+1-(CONFIG!$E32+CONFIG!$F32)),0)*(1-CONFIG!$G32))*CONFIG!$D32</f>
        <v>0</v>
      </c>
      <c r="Q9" s="86">
        <f t="array" ref="Q9">((CONFIG!$G32*Commandes!Q9)+IF(ROUND((Q$8-CONFIG!$D$7)/31,0)&gt;=(CONFIG!$E32+CONFIG!$F32),INDEX(Commandes!$D9:'Commandes'!$BK9,,COLUMN(Q$8)-COLUMN($D$8)+1-(CONFIG!$E32+CONFIG!$F32)),0)*(1-CONFIG!$G32))*CONFIG!$D32</f>
        <v>0</v>
      </c>
      <c r="R9" s="86">
        <f t="array" ref="R9">((CONFIG!$G32*Commandes!R9)+IF(ROUND((R$8-CONFIG!$D$7)/31,0)&gt;=(CONFIG!$E32+CONFIG!$F32),INDEX(Commandes!$D9:'Commandes'!$BK9,,COLUMN(R$8)-COLUMN($D$8)+1-(CONFIG!$E32+CONFIG!$F32)),0)*(1-CONFIG!$G32))*CONFIG!$D32</f>
        <v>0</v>
      </c>
      <c r="S9" s="86">
        <f t="array" ref="S9">((CONFIG!$G32*Commandes!S9)+IF(ROUND((S$8-CONFIG!$D$7)/31,0)&gt;=(CONFIG!$E32+CONFIG!$F32),INDEX(Commandes!$D9:'Commandes'!$BK9,,COLUMN(S$8)-COLUMN($D$8)+1-(CONFIG!$E32+CONFIG!$F32)),0)*(1-CONFIG!$G32))*CONFIG!$D32</f>
        <v>0</v>
      </c>
      <c r="T9" s="86">
        <f t="array" ref="T9">((CONFIG!$G32*Commandes!T9)+IF(ROUND((T$8-CONFIG!$D$7)/31,0)&gt;=(CONFIG!$E32+CONFIG!$F32),INDEX(Commandes!$D9:'Commandes'!$BK9,,COLUMN(T$8)-COLUMN($D$8)+1-(CONFIG!$E32+CONFIG!$F32)),0)*(1-CONFIG!$G32))*CONFIG!$D32</f>
        <v>0</v>
      </c>
      <c r="U9" s="86">
        <f t="array" ref="U9">((CONFIG!$G32*Commandes!U9)+IF(ROUND((U$8-CONFIG!$D$7)/31,0)&gt;=(CONFIG!$E32+CONFIG!$F32),INDEX(Commandes!$D9:'Commandes'!$BK9,,COLUMN(U$8)-COLUMN($D$8)+1-(CONFIG!$E32+CONFIG!$F32)),0)*(1-CONFIG!$G32))*CONFIG!$D32</f>
        <v>0</v>
      </c>
      <c r="V9" s="86">
        <f t="array" ref="V9">((CONFIG!$G32*Commandes!V9)+IF(ROUND((V$8-CONFIG!$D$7)/31,0)&gt;=(CONFIG!$E32+CONFIG!$F32),INDEX(Commandes!$D9:'Commandes'!$BK9,,COLUMN(V$8)-COLUMN($D$8)+1-(CONFIG!$E32+CONFIG!$F32)),0)*(1-CONFIG!$G32))*CONFIG!$D32</f>
        <v>0</v>
      </c>
      <c r="W9" s="86">
        <f t="array" ref="W9">((CONFIG!$G32*Commandes!W9)+IF(ROUND((W$8-CONFIG!$D$7)/31,0)&gt;=(CONFIG!$E32+CONFIG!$F32),INDEX(Commandes!$D9:'Commandes'!$BK9,,COLUMN(W$8)-COLUMN($D$8)+1-(CONFIG!$E32+CONFIG!$F32)),0)*(1-CONFIG!$G32))*CONFIG!$D32</f>
        <v>0</v>
      </c>
      <c r="X9" s="86">
        <f t="array" ref="X9">((CONFIG!$G32*Commandes!X9)+IF(ROUND((X$8-CONFIG!$D$7)/31,0)&gt;=(CONFIG!$E32+CONFIG!$F32),INDEX(Commandes!$D9:'Commandes'!$BK9,,COLUMN(X$8)-COLUMN($D$8)+1-(CONFIG!$E32+CONFIG!$F32)),0)*(1-CONFIG!$G32))*CONFIG!$D32</f>
        <v>0</v>
      </c>
      <c r="Y9" s="86">
        <f t="array" ref="Y9">((CONFIG!$G32*Commandes!Y9)+IF(ROUND((Y$8-CONFIG!$D$7)/31,0)&gt;=(CONFIG!$E32+CONFIG!$F32),INDEX(Commandes!$D9:'Commandes'!$BK9,,COLUMN(Y$8)-COLUMN($D$8)+1-(CONFIG!$E32+CONFIG!$F32)),0)*(1-CONFIG!$G32))*CONFIG!$D32</f>
        <v>0</v>
      </c>
      <c r="Z9" s="86">
        <f t="array" ref="Z9">((CONFIG!$G32*Commandes!Z9)+IF(ROUND((Z$8-CONFIG!$D$7)/31,0)&gt;=(CONFIG!$E32+CONFIG!$F32),INDEX(Commandes!$D9:'Commandes'!$BK9,,COLUMN(Z$8)-COLUMN($D$8)+1-(CONFIG!$E32+CONFIG!$F32)),0)*(1-CONFIG!$G32))*CONFIG!$D32</f>
        <v>0</v>
      </c>
      <c r="AA9" s="86">
        <f t="array" ref="AA9">((CONFIG!$G32*Commandes!AA9)+IF(ROUND((AA$8-CONFIG!$D$7)/31,0)&gt;=(CONFIG!$E32+CONFIG!$F32),INDEX(Commandes!$D9:'Commandes'!$BK9,,COLUMN(AA$8)-COLUMN($D$8)+1-(CONFIG!$E32+CONFIG!$F32)),0)*(1-CONFIG!$G32))*CONFIG!$D32</f>
        <v>0</v>
      </c>
      <c r="AB9" s="86">
        <f t="array" ref="AB9">((CONFIG!$G32*Commandes!AB9)+IF(ROUND((AB$8-CONFIG!$D$7)/31,0)&gt;=(CONFIG!$E32+CONFIG!$F32),INDEX(Commandes!$D9:'Commandes'!$BK9,,COLUMN(AB$8)-COLUMN($D$8)+1-(CONFIG!$E32+CONFIG!$F32)),0)*(1-CONFIG!$G32))*CONFIG!$D32</f>
        <v>0</v>
      </c>
      <c r="AC9" s="86">
        <f t="array" ref="AC9">((CONFIG!$G32*Commandes!AC9)+IF(ROUND((AC$8-CONFIG!$D$7)/31,0)&gt;=(CONFIG!$E32+CONFIG!$F32),INDEX(Commandes!$D9:'Commandes'!$BK9,,COLUMN(AC$8)-COLUMN($D$8)+1-(CONFIG!$E32+CONFIG!$F32)),0)*(1-CONFIG!$G32))*CONFIG!$D32</f>
        <v>0</v>
      </c>
      <c r="AD9" s="86">
        <f t="array" ref="AD9">((CONFIG!$G32*Commandes!AD9)+IF(ROUND((AD$8-CONFIG!$D$7)/31,0)&gt;=(CONFIG!$E32+CONFIG!$F32),INDEX(Commandes!$D9:'Commandes'!$BK9,,COLUMN(AD$8)-COLUMN($D$8)+1-(CONFIG!$E32+CONFIG!$F32)),0)*(1-CONFIG!$G32))*CONFIG!$D32</f>
        <v>0</v>
      </c>
      <c r="AE9" s="86">
        <f t="array" ref="AE9">((CONFIG!$G32*Commandes!AE9)+IF(ROUND((AE$8-CONFIG!$D$7)/31,0)&gt;=(CONFIG!$E32+CONFIG!$F32),INDEX(Commandes!$D9:'Commandes'!$BK9,,COLUMN(AE$8)-COLUMN($D$8)+1-(CONFIG!$E32+CONFIG!$F32)),0)*(1-CONFIG!$G32))*CONFIG!$D32</f>
        <v>0</v>
      </c>
      <c r="AF9" s="86">
        <f t="array" ref="AF9">((CONFIG!$G32*Commandes!AF9)+IF(ROUND((AF$8-CONFIG!$D$7)/31,0)&gt;=(CONFIG!$E32+CONFIG!$F32),INDEX(Commandes!$D9:'Commandes'!$BK9,,COLUMN(AF$8)-COLUMN($D$8)+1-(CONFIG!$E32+CONFIG!$F32)),0)*(1-CONFIG!$G32))*CONFIG!$D32</f>
        <v>0</v>
      </c>
      <c r="AG9" s="86">
        <f t="array" ref="AG9">((CONFIG!$G32*Commandes!AG9)+IF(ROUND((AG$8-CONFIG!$D$7)/31,0)&gt;=(CONFIG!$E32+CONFIG!$F32),INDEX(Commandes!$D9:'Commandes'!$BK9,,COLUMN(AG$8)-COLUMN($D$8)+1-(CONFIG!$E32+CONFIG!$F32)),0)*(1-CONFIG!$G32))*CONFIG!$D32</f>
        <v>0</v>
      </c>
      <c r="AH9" s="86">
        <f t="array" ref="AH9">((CONFIG!$G32*Commandes!AH9)+IF(ROUND((AH$8-CONFIG!$D$7)/31,0)&gt;=(CONFIG!$E32+CONFIG!$F32),INDEX(Commandes!$D9:'Commandes'!$BK9,,COLUMN(AH$8)-COLUMN($D$8)+1-(CONFIG!$E32+CONFIG!$F32)),0)*(1-CONFIG!$G32))*CONFIG!$D32</f>
        <v>0</v>
      </c>
      <c r="AI9" s="86">
        <f t="array" ref="AI9">((CONFIG!$G32*Commandes!AI9)+IF(ROUND((AI$8-CONFIG!$D$7)/31,0)&gt;=(CONFIG!$E32+CONFIG!$F32),INDEX(Commandes!$D9:'Commandes'!$BK9,,COLUMN(AI$8)-COLUMN($D$8)+1-(CONFIG!$E32+CONFIG!$F32)),0)*(1-CONFIG!$G32))*CONFIG!$D32</f>
        <v>0</v>
      </c>
      <c r="AJ9" s="86">
        <f t="array" ref="AJ9">((CONFIG!$G32*Commandes!AJ9)+IF(ROUND((AJ$8-CONFIG!$D$7)/31,0)&gt;=(CONFIG!$E32+CONFIG!$F32),INDEX(Commandes!$D9:'Commandes'!$BK9,,COLUMN(AJ$8)-COLUMN($D$8)+1-(CONFIG!$E32+CONFIG!$F32)),0)*(1-CONFIG!$G32))*CONFIG!$D32</f>
        <v>0</v>
      </c>
      <c r="AK9" s="86">
        <f t="array" ref="AK9">((CONFIG!$G32*Commandes!AK9)+IF(ROUND((AK$8-CONFIG!$D$7)/31,0)&gt;=(CONFIG!$E32+CONFIG!$F32),INDEX(Commandes!$D9:'Commandes'!$BK9,,COLUMN(AK$8)-COLUMN($D$8)+1-(CONFIG!$E32+CONFIG!$F32)),0)*(1-CONFIG!$G32))*CONFIG!$D32</f>
        <v>0</v>
      </c>
      <c r="AL9" s="86">
        <f t="array" ref="AL9">((CONFIG!$G32*Commandes!AL9)+IF(ROUND((AL$8-CONFIG!$D$7)/31,0)&gt;=(CONFIG!$E32+CONFIG!$F32),INDEX(Commandes!$D9:'Commandes'!$BK9,,COLUMN(AL$8)-COLUMN($D$8)+1-(CONFIG!$E32+CONFIG!$F32)),0)*(1-CONFIG!$G32))*CONFIG!$D32</f>
        <v>0</v>
      </c>
      <c r="AM9" s="86">
        <f t="array" ref="AM9">((CONFIG!$G32*Commandes!AM9)+IF(ROUND((AM$8-CONFIG!$D$7)/31,0)&gt;=(CONFIG!$E32+CONFIG!$F32),INDEX(Commandes!$D9:'Commandes'!$BK9,,COLUMN(AM$8)-COLUMN($D$8)+1-(CONFIG!$E32+CONFIG!$F32)),0)*(1-CONFIG!$G32))*CONFIG!$D32</f>
        <v>0</v>
      </c>
      <c r="AN9" s="86">
        <f t="array" ref="AN9">((CONFIG!$G32*Commandes!AN9)+IF(ROUND((AN$8-CONFIG!$D$7)/31,0)&gt;=(CONFIG!$E32+CONFIG!$F32),INDEX(Commandes!$D9:'Commandes'!$BK9,,COLUMN(AN$8)-COLUMN($D$8)+1-(CONFIG!$E32+CONFIG!$F32)),0)*(1-CONFIG!$G32))*CONFIG!$D32</f>
        <v>0</v>
      </c>
      <c r="AO9" s="86">
        <f t="array" ref="AO9">((CONFIG!$G32*Commandes!AO9)+IF(ROUND((AO$8-CONFIG!$D$7)/31,0)&gt;=(CONFIG!$E32+CONFIG!$F32),INDEX(Commandes!$D9:'Commandes'!$BK9,,COLUMN(AO$8)-COLUMN($D$8)+1-(CONFIG!$E32+CONFIG!$F32)),0)*(1-CONFIG!$G32))*CONFIG!$D32</f>
        <v>0</v>
      </c>
      <c r="AP9" s="86">
        <f t="array" ref="AP9">((CONFIG!$G32*Commandes!AP9)+IF(ROUND((AP$8-CONFIG!$D$7)/31,0)&gt;=(CONFIG!$E32+CONFIG!$F32),INDEX(Commandes!$D9:'Commandes'!$BK9,,COLUMN(AP$8)-COLUMN($D$8)+1-(CONFIG!$E32+CONFIG!$F32)),0)*(1-CONFIG!$G32))*CONFIG!$D32</f>
        <v>0</v>
      </c>
      <c r="AQ9" s="86">
        <f t="array" ref="AQ9">((CONFIG!$G32*Commandes!AQ9)+IF(ROUND((AQ$8-CONFIG!$D$7)/31,0)&gt;=(CONFIG!$E32+CONFIG!$F32),INDEX(Commandes!$D9:'Commandes'!$BK9,,COLUMN(AQ$8)-COLUMN($D$8)+1-(CONFIG!$E32+CONFIG!$F32)),0)*(1-CONFIG!$G32))*CONFIG!$D32</f>
        <v>0</v>
      </c>
      <c r="AR9" s="86">
        <f t="array" ref="AR9">((CONFIG!$G32*Commandes!AR9)+IF(ROUND((AR$8-CONFIG!$D$7)/31,0)&gt;=(CONFIG!$E32+CONFIG!$F32),INDEX(Commandes!$D9:'Commandes'!$BK9,,COLUMN(AR$8)-COLUMN($D$8)+1-(CONFIG!$E32+CONFIG!$F32)),0)*(1-CONFIG!$G32))*CONFIG!$D32</f>
        <v>0</v>
      </c>
      <c r="AS9" s="86">
        <f t="array" ref="AS9">((CONFIG!$G32*Commandes!AS9)+IF(ROUND((AS$8-CONFIG!$D$7)/31,0)&gt;=(CONFIG!$E32+CONFIG!$F32),INDEX(Commandes!$D9:'Commandes'!$BK9,,COLUMN(AS$8)-COLUMN($D$8)+1-(CONFIG!$E32+CONFIG!$F32)),0)*(1-CONFIG!$G32))*CONFIG!$D32</f>
        <v>0</v>
      </c>
      <c r="AT9" s="86">
        <f t="array" ref="AT9">((CONFIG!$G32*Commandes!AT9)+IF(ROUND((AT$8-CONFIG!$D$7)/31,0)&gt;=(CONFIG!$E32+CONFIG!$F32),INDEX(Commandes!$D9:'Commandes'!$BK9,,COLUMN(AT$8)-COLUMN($D$8)+1-(CONFIG!$E32+CONFIG!$F32)),0)*(1-CONFIG!$G32))*CONFIG!$D32</f>
        <v>0</v>
      </c>
      <c r="AU9" s="86">
        <f t="array" ref="AU9">((CONFIG!$G32*Commandes!AU9)+IF(ROUND((AU$8-CONFIG!$D$7)/31,0)&gt;=(CONFIG!$E32+CONFIG!$F32),INDEX(Commandes!$D9:'Commandes'!$BK9,,COLUMN(AU$8)-COLUMN($D$8)+1-(CONFIG!$E32+CONFIG!$F32)),0)*(1-CONFIG!$G32))*CONFIG!$D32</f>
        <v>0</v>
      </c>
      <c r="AV9" s="86">
        <f t="array" ref="AV9">((CONFIG!$G32*Commandes!AV9)+IF(ROUND((AV$8-CONFIG!$D$7)/31,0)&gt;=(CONFIG!$E32+CONFIG!$F32),INDEX(Commandes!$D9:'Commandes'!$BK9,,COLUMN(AV$8)-COLUMN($D$8)+1-(CONFIG!$E32+CONFIG!$F32)),0)*(1-CONFIG!$G32))*CONFIG!$D32</f>
        <v>0</v>
      </c>
      <c r="AW9" s="86">
        <f t="array" ref="AW9">((CONFIG!$G32*Commandes!AW9)+IF(ROUND((AW$8-CONFIG!$D$7)/31,0)&gt;=(CONFIG!$E32+CONFIG!$F32),INDEX(Commandes!$D9:'Commandes'!$BK9,,COLUMN(AW$8)-COLUMN($D$8)+1-(CONFIG!$E32+CONFIG!$F32)),0)*(1-CONFIG!$G32))*CONFIG!$D32</f>
        <v>0</v>
      </c>
      <c r="AX9" s="86">
        <f t="array" ref="AX9">((CONFIG!$G32*Commandes!AX9)+IF(ROUND((AX$8-CONFIG!$D$7)/31,0)&gt;=(CONFIG!$E32+CONFIG!$F32),INDEX(Commandes!$D9:'Commandes'!$BK9,,COLUMN(AX$8)-COLUMN($D$8)+1-(CONFIG!$E32+CONFIG!$F32)),0)*(1-CONFIG!$G32))*CONFIG!$D32</f>
        <v>0</v>
      </c>
      <c r="AY9" s="86">
        <f t="array" ref="AY9">((CONFIG!$G32*Commandes!AY9)+IF(ROUND((AY$8-CONFIG!$D$7)/31,0)&gt;=(CONFIG!$E32+CONFIG!$F32),INDEX(Commandes!$D9:'Commandes'!$BK9,,COLUMN(AY$8)-COLUMN($D$8)+1-(CONFIG!$E32+CONFIG!$F32)),0)*(1-CONFIG!$G32))*CONFIG!$D32</f>
        <v>0</v>
      </c>
      <c r="AZ9" s="86">
        <f t="array" ref="AZ9">((CONFIG!$G32*Commandes!AZ9)+IF(ROUND((AZ$8-CONFIG!$D$7)/31,0)&gt;=(CONFIG!$E32+CONFIG!$F32),INDEX(Commandes!$D9:'Commandes'!$BK9,,COLUMN(AZ$8)-COLUMN($D$8)+1-(CONFIG!$E32+CONFIG!$F32)),0)*(1-CONFIG!$G32))*CONFIG!$D32</f>
        <v>0</v>
      </c>
      <c r="BA9" s="86">
        <f t="array" ref="BA9">((CONFIG!$G32*Commandes!BA9)+IF(ROUND((BA$8-CONFIG!$D$7)/31,0)&gt;=(CONFIG!$E32+CONFIG!$F32),INDEX(Commandes!$D9:'Commandes'!$BK9,,COLUMN(BA$8)-COLUMN($D$8)+1-(CONFIG!$E32+CONFIG!$F32)),0)*(1-CONFIG!$G32))*CONFIG!$D32</f>
        <v>0</v>
      </c>
      <c r="BB9" s="86">
        <f t="array" ref="BB9">((CONFIG!$G32*Commandes!BB9)+IF(ROUND((BB$8-CONFIG!$D$7)/31,0)&gt;=(CONFIG!$E32+CONFIG!$F32),INDEX(Commandes!$D9:'Commandes'!$BK9,,COLUMN(BB$8)-COLUMN($D$8)+1-(CONFIG!$E32+CONFIG!$F32)),0)*(1-CONFIG!$G32))*CONFIG!$D32</f>
        <v>0</v>
      </c>
      <c r="BC9" s="86">
        <f t="array" ref="BC9">((CONFIG!$G32*Commandes!BC9)+IF(ROUND((BC$8-CONFIG!$D$7)/31,0)&gt;=(CONFIG!$E32+CONFIG!$F32),INDEX(Commandes!$D9:'Commandes'!$BK9,,COLUMN(BC$8)-COLUMN($D$8)+1-(CONFIG!$E32+CONFIG!$F32)),0)*(1-CONFIG!$G32))*CONFIG!$D32</f>
        <v>0</v>
      </c>
      <c r="BD9" s="86">
        <f t="array" ref="BD9">((CONFIG!$G32*Commandes!BD9)+IF(ROUND((BD$8-CONFIG!$D$7)/31,0)&gt;=(CONFIG!$E32+CONFIG!$F32),INDEX(Commandes!$D9:'Commandes'!$BK9,,COLUMN(BD$8)-COLUMN($D$8)+1-(CONFIG!$E32+CONFIG!$F32)),0)*(1-CONFIG!$G32))*CONFIG!$D32</f>
        <v>0</v>
      </c>
      <c r="BE9" s="86">
        <f t="array" ref="BE9">((CONFIG!$G32*Commandes!BE9)+IF(ROUND((BE$8-CONFIG!$D$7)/31,0)&gt;=(CONFIG!$E32+CONFIG!$F32),INDEX(Commandes!$D9:'Commandes'!$BK9,,COLUMN(BE$8)-COLUMN($D$8)+1-(CONFIG!$E32+CONFIG!$F32)),0)*(1-CONFIG!$G32))*CONFIG!$D32</f>
        <v>0</v>
      </c>
      <c r="BF9" s="86">
        <f t="array" ref="BF9">((CONFIG!$G32*Commandes!BF9)+IF(ROUND((BF$8-CONFIG!$D$7)/31,0)&gt;=(CONFIG!$E32+CONFIG!$F32),INDEX(Commandes!$D9:'Commandes'!$BK9,,COLUMN(BF$8)-COLUMN($D$8)+1-(CONFIG!$E32+CONFIG!$F32)),0)*(1-CONFIG!$G32))*CONFIG!$D32</f>
        <v>0</v>
      </c>
      <c r="BG9" s="86">
        <f t="array" ref="BG9">((CONFIG!$G32*Commandes!BG9)+IF(ROUND((BG$8-CONFIG!$D$7)/31,0)&gt;=(CONFIG!$E32+CONFIG!$F32),INDEX(Commandes!$D9:'Commandes'!$BK9,,COLUMN(BG$8)-COLUMN($D$8)+1-(CONFIG!$E32+CONFIG!$F32)),0)*(1-CONFIG!$G32))*CONFIG!$D32</f>
        <v>0</v>
      </c>
      <c r="BH9" s="86">
        <f t="array" ref="BH9">((CONFIG!$G32*Commandes!BH9)+IF(ROUND((BH$8-CONFIG!$D$7)/31,0)&gt;=(CONFIG!$E32+CONFIG!$F32),INDEX(Commandes!$D9:'Commandes'!$BK9,,COLUMN(BH$8)-COLUMN($D$8)+1-(CONFIG!$E32+CONFIG!$F32)),0)*(1-CONFIG!$G32))*CONFIG!$D32</f>
        <v>0</v>
      </c>
      <c r="BI9" s="86">
        <f t="array" ref="BI9">((CONFIG!$G32*Commandes!BI9)+IF(ROUND((BI$8-CONFIG!$D$7)/31,0)&gt;=(CONFIG!$E32+CONFIG!$F32),INDEX(Commandes!$D9:'Commandes'!$BK9,,COLUMN(BI$8)-COLUMN($D$8)+1-(CONFIG!$E32+CONFIG!$F32)),0)*(1-CONFIG!$G32))*CONFIG!$D32</f>
        <v>0</v>
      </c>
      <c r="BJ9" s="86">
        <f t="array" ref="BJ9">((CONFIG!$G32*Commandes!BJ9)+IF(ROUND((BJ$8-CONFIG!$D$7)/31,0)&gt;=(CONFIG!$E32+CONFIG!$F32),INDEX(Commandes!$D9:'Commandes'!$BK9,,COLUMN(BJ$8)-COLUMN($D$8)+1-(CONFIG!$E32+CONFIG!$F32)),0)*(1-CONFIG!$G32))*CONFIG!$D32</f>
        <v>0</v>
      </c>
      <c r="BK9" s="86">
        <f t="array" ref="BK9">((CONFIG!$G32*Commandes!BK9)+IF(ROUND((BK$8-CONFIG!$D$7)/31,0)&gt;=(CONFIG!$E32+CONFIG!$F32),INDEX(Commandes!$D9:'Commandes'!$BK9,,COLUMN(BK$8)-COLUMN($D$8)+1-(CONFIG!$E32+CONFIG!$F32)),0)*(1-CONFIG!$G32))*CONFIG!$D32</f>
        <v>0</v>
      </c>
      <c r="BL9" s="8"/>
    </row>
    <row r="10" spans="2:64" ht="14.25" customHeight="1" x14ac:dyDescent="0.3">
      <c r="B10" s="5"/>
      <c r="C10" s="85" t="str">
        <f>CONFIG!$C$15</f>
        <v>Activité de revenu 2</v>
      </c>
      <c r="D10" s="86">
        <f t="array" ref="D10">((CONFIG!$G33*Commandes!D10)+IF(ROUND((D$8-CONFIG!$D$7)/31,0)&gt;=(CONFIG!$E33+CONFIG!$F33),INDEX(Commandes!$D10:'Commandes'!$BK10,,COLUMN(D$8)-COLUMN($D$8)+1-(CONFIG!$E33+CONFIG!$F33)),0)*(1-CONFIG!$G33))*CONFIG!$D33</f>
        <v>0</v>
      </c>
      <c r="E10" s="86">
        <f t="array" ref="E10">((CONFIG!$G33*Commandes!E10)+IF(ROUND((E$8-CONFIG!$D$7)/31,0)&gt;=(CONFIG!$E33+CONFIG!$F33),INDEX(Commandes!$D10:'Commandes'!$BK10,,COLUMN(E$8)-COLUMN($D$8)+1-(CONFIG!$E33+CONFIG!$F33)),0)*(1-CONFIG!$G33))*CONFIG!$D33</f>
        <v>0</v>
      </c>
      <c r="F10" s="86">
        <f t="array" ref="F10">((CONFIG!$G33*Commandes!F10)+IF(ROUND((F$8-CONFIG!$D$7)/31,0)&gt;=(CONFIG!$E33+CONFIG!$F33),INDEX(Commandes!$D10:'Commandes'!$BK10,,COLUMN(F$8)-COLUMN($D$8)+1-(CONFIG!$E33+CONFIG!$F33)),0)*(1-CONFIG!$G33))*CONFIG!$D33</f>
        <v>0</v>
      </c>
      <c r="G10" s="86">
        <f t="array" ref="G10">((CONFIG!$G33*Commandes!G10)+IF(ROUND((G$8-CONFIG!$D$7)/31,0)&gt;=(CONFIG!$E33+CONFIG!$F33),INDEX(Commandes!$D10:'Commandes'!$BK10,,COLUMN(G$8)-COLUMN($D$8)+1-(CONFIG!$E33+CONFIG!$F33)),0)*(1-CONFIG!$G33))*CONFIG!$D33</f>
        <v>0</v>
      </c>
      <c r="H10" s="86">
        <f t="array" ref="H10">((CONFIG!$G33*Commandes!H10)+IF(ROUND((H$8-CONFIG!$D$7)/31,0)&gt;=(CONFIG!$E33+CONFIG!$F33),INDEX(Commandes!$D10:'Commandes'!$BK10,,COLUMN(H$8)-COLUMN($D$8)+1-(CONFIG!$E33+CONFIG!$F33)),0)*(1-CONFIG!$G33))*CONFIG!$D33</f>
        <v>0</v>
      </c>
      <c r="I10" s="86">
        <f t="array" ref="I10">((CONFIG!$G33*Commandes!I10)+IF(ROUND((I$8-CONFIG!$D$7)/31,0)&gt;=(CONFIG!$E33+CONFIG!$F33),INDEX(Commandes!$D10:'Commandes'!$BK10,,COLUMN(I$8)-COLUMN($D$8)+1-(CONFIG!$E33+CONFIG!$F33)),0)*(1-CONFIG!$G33))*CONFIG!$D33</f>
        <v>0</v>
      </c>
      <c r="J10" s="86">
        <f t="array" ref="J10">((CONFIG!$G33*Commandes!J10)+IF(ROUND((J$8-CONFIG!$D$7)/31,0)&gt;=(CONFIG!$E33+CONFIG!$F33),INDEX(Commandes!$D10:'Commandes'!$BK10,,COLUMN(J$8)-COLUMN($D$8)+1-(CONFIG!$E33+CONFIG!$F33)),0)*(1-CONFIG!$G33))*CONFIG!$D33</f>
        <v>0</v>
      </c>
      <c r="K10" s="86">
        <f t="array" ref="K10">((CONFIG!$G33*Commandes!K10)+IF(ROUND((K$8-CONFIG!$D$7)/31,0)&gt;=(CONFIG!$E33+CONFIG!$F33),INDEX(Commandes!$D10:'Commandes'!$BK10,,COLUMN(K$8)-COLUMN($D$8)+1-(CONFIG!$E33+CONFIG!$F33)),0)*(1-CONFIG!$G33))*CONFIG!$D33</f>
        <v>0</v>
      </c>
      <c r="L10" s="86">
        <f t="array" ref="L10">((CONFIG!$G33*Commandes!L10)+IF(ROUND((L$8-CONFIG!$D$7)/31,0)&gt;=(CONFIG!$E33+CONFIG!$F33),INDEX(Commandes!$D10:'Commandes'!$BK10,,COLUMN(L$8)-COLUMN($D$8)+1-(CONFIG!$E33+CONFIG!$F33)),0)*(1-CONFIG!$G33))*CONFIG!$D33</f>
        <v>0</v>
      </c>
      <c r="M10" s="86">
        <f t="array" ref="M10">((CONFIG!$G33*Commandes!M10)+IF(ROUND((M$8-CONFIG!$D$7)/31,0)&gt;=(CONFIG!$E33+CONFIG!$F33),INDEX(Commandes!$D10:'Commandes'!$BK10,,COLUMN(M$8)-COLUMN($D$8)+1-(CONFIG!$E33+CONFIG!$F33)),0)*(1-CONFIG!$G33))*CONFIG!$D33</f>
        <v>0</v>
      </c>
      <c r="N10" s="86">
        <f t="array" ref="N10">((CONFIG!$G33*Commandes!N10)+IF(ROUND((N$8-CONFIG!$D$7)/31,0)&gt;=(CONFIG!$E33+CONFIG!$F33),INDEX(Commandes!$D10:'Commandes'!$BK10,,COLUMN(N$8)-COLUMN($D$8)+1-(CONFIG!$E33+CONFIG!$F33)),0)*(1-CONFIG!$G33))*CONFIG!$D33</f>
        <v>0</v>
      </c>
      <c r="O10" s="86">
        <f t="array" ref="O10">((CONFIG!$G33*Commandes!O10)+IF(ROUND((O$8-CONFIG!$D$7)/31,0)&gt;=(CONFIG!$E33+CONFIG!$F33),INDEX(Commandes!$D10:'Commandes'!$BK10,,COLUMN(O$8)-COLUMN($D$8)+1-(CONFIG!$E33+CONFIG!$F33)),0)*(1-CONFIG!$G33))*CONFIG!$D33</f>
        <v>0</v>
      </c>
      <c r="P10" s="86">
        <f t="array" ref="P10">((CONFIG!$G33*Commandes!P10)+IF(ROUND((P$8-CONFIG!$D$7)/31,0)&gt;=(CONFIG!$E33+CONFIG!$F33),INDEX(Commandes!$D10:'Commandes'!$BK10,,COLUMN(P$8)-COLUMN($D$8)+1-(CONFIG!$E33+CONFIG!$F33)),0)*(1-CONFIG!$G33))*CONFIG!$D33</f>
        <v>0</v>
      </c>
      <c r="Q10" s="86">
        <f t="array" ref="Q10">((CONFIG!$G33*Commandes!Q10)+IF(ROUND((Q$8-CONFIG!$D$7)/31,0)&gt;=(CONFIG!$E33+CONFIG!$F33),INDEX(Commandes!$D10:'Commandes'!$BK10,,COLUMN(Q$8)-COLUMN($D$8)+1-(CONFIG!$E33+CONFIG!$F33)),0)*(1-CONFIG!$G33))*CONFIG!$D33</f>
        <v>0</v>
      </c>
      <c r="R10" s="86">
        <f t="array" ref="R10">((CONFIG!$G33*Commandes!R10)+IF(ROUND((R$8-CONFIG!$D$7)/31,0)&gt;=(CONFIG!$E33+CONFIG!$F33),INDEX(Commandes!$D10:'Commandes'!$BK10,,COLUMN(R$8)-COLUMN($D$8)+1-(CONFIG!$E33+CONFIG!$F33)),0)*(1-CONFIG!$G33))*CONFIG!$D33</f>
        <v>0</v>
      </c>
      <c r="S10" s="86">
        <f t="array" ref="S10">((CONFIG!$G33*Commandes!S10)+IF(ROUND((S$8-CONFIG!$D$7)/31,0)&gt;=(CONFIG!$E33+CONFIG!$F33),INDEX(Commandes!$D10:'Commandes'!$BK10,,COLUMN(S$8)-COLUMN($D$8)+1-(CONFIG!$E33+CONFIG!$F33)),0)*(1-CONFIG!$G33))*CONFIG!$D33</f>
        <v>0</v>
      </c>
      <c r="T10" s="86">
        <f t="array" ref="T10">((CONFIG!$G33*Commandes!T10)+IF(ROUND((T$8-CONFIG!$D$7)/31,0)&gt;=(CONFIG!$E33+CONFIG!$F33),INDEX(Commandes!$D10:'Commandes'!$BK10,,COLUMN(T$8)-COLUMN($D$8)+1-(CONFIG!$E33+CONFIG!$F33)),0)*(1-CONFIG!$G33))*CONFIG!$D33</f>
        <v>0</v>
      </c>
      <c r="U10" s="86">
        <f t="array" ref="U10">((CONFIG!$G33*Commandes!U10)+IF(ROUND((U$8-CONFIG!$D$7)/31,0)&gt;=(CONFIG!$E33+CONFIG!$F33),INDEX(Commandes!$D10:'Commandes'!$BK10,,COLUMN(U$8)-COLUMN($D$8)+1-(CONFIG!$E33+CONFIG!$F33)),0)*(1-CONFIG!$G33))*CONFIG!$D33</f>
        <v>0</v>
      </c>
      <c r="V10" s="86">
        <f t="array" ref="V10">((CONFIG!$G33*Commandes!V10)+IF(ROUND((V$8-CONFIG!$D$7)/31,0)&gt;=(CONFIG!$E33+CONFIG!$F33),INDEX(Commandes!$D10:'Commandes'!$BK10,,COLUMN(V$8)-COLUMN($D$8)+1-(CONFIG!$E33+CONFIG!$F33)),0)*(1-CONFIG!$G33))*CONFIG!$D33</f>
        <v>0</v>
      </c>
      <c r="W10" s="86">
        <f t="array" ref="W10">((CONFIG!$G33*Commandes!W10)+IF(ROUND((W$8-CONFIG!$D$7)/31,0)&gt;=(CONFIG!$E33+CONFIG!$F33),INDEX(Commandes!$D10:'Commandes'!$BK10,,COLUMN(W$8)-COLUMN($D$8)+1-(CONFIG!$E33+CONFIG!$F33)),0)*(1-CONFIG!$G33))*CONFIG!$D33</f>
        <v>0</v>
      </c>
      <c r="X10" s="86">
        <f t="array" ref="X10">((CONFIG!$G33*Commandes!X10)+IF(ROUND((X$8-CONFIG!$D$7)/31,0)&gt;=(CONFIG!$E33+CONFIG!$F33),INDEX(Commandes!$D10:'Commandes'!$BK10,,COLUMN(X$8)-COLUMN($D$8)+1-(CONFIG!$E33+CONFIG!$F33)),0)*(1-CONFIG!$G33))*CONFIG!$D33</f>
        <v>0</v>
      </c>
      <c r="Y10" s="86">
        <f t="array" ref="Y10">((CONFIG!$G33*Commandes!Y10)+IF(ROUND((Y$8-CONFIG!$D$7)/31,0)&gt;=(CONFIG!$E33+CONFIG!$F33),INDEX(Commandes!$D10:'Commandes'!$BK10,,COLUMN(Y$8)-COLUMN($D$8)+1-(CONFIG!$E33+CONFIG!$F33)),0)*(1-CONFIG!$G33))*CONFIG!$D33</f>
        <v>0</v>
      </c>
      <c r="Z10" s="86">
        <f t="array" ref="Z10">((CONFIG!$G33*Commandes!Z10)+IF(ROUND((Z$8-CONFIG!$D$7)/31,0)&gt;=(CONFIG!$E33+CONFIG!$F33),INDEX(Commandes!$D10:'Commandes'!$BK10,,COLUMN(Z$8)-COLUMN($D$8)+1-(CONFIG!$E33+CONFIG!$F33)),0)*(1-CONFIG!$G33))*CONFIG!$D33</f>
        <v>0</v>
      </c>
      <c r="AA10" s="86">
        <f t="array" ref="AA10">((CONFIG!$G33*Commandes!AA10)+IF(ROUND((AA$8-CONFIG!$D$7)/31,0)&gt;=(CONFIG!$E33+CONFIG!$F33),INDEX(Commandes!$D10:'Commandes'!$BK10,,COLUMN(AA$8)-COLUMN($D$8)+1-(CONFIG!$E33+CONFIG!$F33)),0)*(1-CONFIG!$G33))*CONFIG!$D33</f>
        <v>0</v>
      </c>
      <c r="AB10" s="86">
        <f t="array" ref="AB10">((CONFIG!$G33*Commandes!AB10)+IF(ROUND((AB$8-CONFIG!$D$7)/31,0)&gt;=(CONFIG!$E33+CONFIG!$F33),INDEX(Commandes!$D10:'Commandes'!$BK10,,COLUMN(AB$8)-COLUMN($D$8)+1-(CONFIG!$E33+CONFIG!$F33)),0)*(1-CONFIG!$G33))*CONFIG!$D33</f>
        <v>0</v>
      </c>
      <c r="AC10" s="86">
        <f t="array" ref="AC10">((CONFIG!$G33*Commandes!AC10)+IF(ROUND((AC$8-CONFIG!$D$7)/31,0)&gt;=(CONFIG!$E33+CONFIG!$F33),INDEX(Commandes!$D10:'Commandes'!$BK10,,COLUMN(AC$8)-COLUMN($D$8)+1-(CONFIG!$E33+CONFIG!$F33)),0)*(1-CONFIG!$G33))*CONFIG!$D33</f>
        <v>0</v>
      </c>
      <c r="AD10" s="86">
        <f t="array" ref="AD10">((CONFIG!$G33*Commandes!AD10)+IF(ROUND((AD$8-CONFIG!$D$7)/31,0)&gt;=(CONFIG!$E33+CONFIG!$F33),INDEX(Commandes!$D10:'Commandes'!$BK10,,COLUMN(AD$8)-COLUMN($D$8)+1-(CONFIG!$E33+CONFIG!$F33)),0)*(1-CONFIG!$G33))*CONFIG!$D33</f>
        <v>0</v>
      </c>
      <c r="AE10" s="86">
        <f t="array" ref="AE10">((CONFIG!$G33*Commandes!AE10)+IF(ROUND((AE$8-CONFIG!$D$7)/31,0)&gt;=(CONFIG!$E33+CONFIG!$F33),INDEX(Commandes!$D10:'Commandes'!$BK10,,COLUMN(AE$8)-COLUMN($D$8)+1-(CONFIG!$E33+CONFIG!$F33)),0)*(1-CONFIG!$G33))*CONFIG!$D33</f>
        <v>0</v>
      </c>
      <c r="AF10" s="86">
        <f t="array" ref="AF10">((CONFIG!$G33*Commandes!AF10)+IF(ROUND((AF$8-CONFIG!$D$7)/31,0)&gt;=(CONFIG!$E33+CONFIG!$F33),INDEX(Commandes!$D10:'Commandes'!$BK10,,COLUMN(AF$8)-COLUMN($D$8)+1-(CONFIG!$E33+CONFIG!$F33)),0)*(1-CONFIG!$G33))*CONFIG!$D33</f>
        <v>0</v>
      </c>
      <c r="AG10" s="86">
        <f t="array" ref="AG10">((CONFIG!$G33*Commandes!AG10)+IF(ROUND((AG$8-CONFIG!$D$7)/31,0)&gt;=(CONFIG!$E33+CONFIG!$F33),INDEX(Commandes!$D10:'Commandes'!$BK10,,COLUMN(AG$8)-COLUMN($D$8)+1-(CONFIG!$E33+CONFIG!$F33)),0)*(1-CONFIG!$G33))*CONFIG!$D33</f>
        <v>0</v>
      </c>
      <c r="AH10" s="86">
        <f t="array" ref="AH10">((CONFIG!$G33*Commandes!AH10)+IF(ROUND((AH$8-CONFIG!$D$7)/31,0)&gt;=(CONFIG!$E33+CONFIG!$F33),INDEX(Commandes!$D10:'Commandes'!$BK10,,COLUMN(AH$8)-COLUMN($D$8)+1-(CONFIG!$E33+CONFIG!$F33)),0)*(1-CONFIG!$G33))*CONFIG!$D33</f>
        <v>0</v>
      </c>
      <c r="AI10" s="86">
        <f t="array" ref="AI10">((CONFIG!$G33*Commandes!AI10)+IF(ROUND((AI$8-CONFIG!$D$7)/31,0)&gt;=(CONFIG!$E33+CONFIG!$F33),INDEX(Commandes!$D10:'Commandes'!$BK10,,COLUMN(AI$8)-COLUMN($D$8)+1-(CONFIG!$E33+CONFIG!$F33)),0)*(1-CONFIG!$G33))*CONFIG!$D33</f>
        <v>0</v>
      </c>
      <c r="AJ10" s="86">
        <f t="array" ref="AJ10">((CONFIG!$G33*Commandes!AJ10)+IF(ROUND((AJ$8-CONFIG!$D$7)/31,0)&gt;=(CONFIG!$E33+CONFIG!$F33),INDEX(Commandes!$D10:'Commandes'!$BK10,,COLUMN(AJ$8)-COLUMN($D$8)+1-(CONFIG!$E33+CONFIG!$F33)),0)*(1-CONFIG!$G33))*CONFIG!$D33</f>
        <v>0</v>
      </c>
      <c r="AK10" s="86">
        <f t="array" ref="AK10">((CONFIG!$G33*Commandes!AK10)+IF(ROUND((AK$8-CONFIG!$D$7)/31,0)&gt;=(CONFIG!$E33+CONFIG!$F33),INDEX(Commandes!$D10:'Commandes'!$BK10,,COLUMN(AK$8)-COLUMN($D$8)+1-(CONFIG!$E33+CONFIG!$F33)),0)*(1-CONFIG!$G33))*CONFIG!$D33</f>
        <v>0</v>
      </c>
      <c r="AL10" s="86">
        <f t="array" ref="AL10">((CONFIG!$G33*Commandes!AL10)+IF(ROUND((AL$8-CONFIG!$D$7)/31,0)&gt;=(CONFIG!$E33+CONFIG!$F33),INDEX(Commandes!$D10:'Commandes'!$BK10,,COLUMN(AL$8)-COLUMN($D$8)+1-(CONFIG!$E33+CONFIG!$F33)),0)*(1-CONFIG!$G33))*CONFIG!$D33</f>
        <v>0</v>
      </c>
      <c r="AM10" s="86">
        <f t="array" ref="AM10">((CONFIG!$G33*Commandes!AM10)+IF(ROUND((AM$8-CONFIG!$D$7)/31,0)&gt;=(CONFIG!$E33+CONFIG!$F33),INDEX(Commandes!$D10:'Commandes'!$BK10,,COLUMN(AM$8)-COLUMN($D$8)+1-(CONFIG!$E33+CONFIG!$F33)),0)*(1-CONFIG!$G33))*CONFIG!$D33</f>
        <v>0</v>
      </c>
      <c r="AN10" s="86">
        <f t="array" ref="AN10">((CONFIG!$G33*Commandes!AN10)+IF(ROUND((AN$8-CONFIG!$D$7)/31,0)&gt;=(CONFIG!$E33+CONFIG!$F33),INDEX(Commandes!$D10:'Commandes'!$BK10,,COLUMN(AN$8)-COLUMN($D$8)+1-(CONFIG!$E33+CONFIG!$F33)),0)*(1-CONFIG!$G33))*CONFIG!$D33</f>
        <v>0</v>
      </c>
      <c r="AO10" s="86">
        <f t="array" ref="AO10">((CONFIG!$G33*Commandes!AO10)+IF(ROUND((AO$8-CONFIG!$D$7)/31,0)&gt;=(CONFIG!$E33+CONFIG!$F33),INDEX(Commandes!$D10:'Commandes'!$BK10,,COLUMN(AO$8)-COLUMN($D$8)+1-(CONFIG!$E33+CONFIG!$F33)),0)*(1-CONFIG!$G33))*CONFIG!$D33</f>
        <v>0</v>
      </c>
      <c r="AP10" s="86">
        <f t="array" ref="AP10">((CONFIG!$G33*Commandes!AP10)+IF(ROUND((AP$8-CONFIG!$D$7)/31,0)&gt;=(CONFIG!$E33+CONFIG!$F33),INDEX(Commandes!$D10:'Commandes'!$BK10,,COLUMN(AP$8)-COLUMN($D$8)+1-(CONFIG!$E33+CONFIG!$F33)),0)*(1-CONFIG!$G33))*CONFIG!$D33</f>
        <v>0</v>
      </c>
      <c r="AQ10" s="86">
        <f t="array" ref="AQ10">((CONFIG!$G33*Commandes!AQ10)+IF(ROUND((AQ$8-CONFIG!$D$7)/31,0)&gt;=(CONFIG!$E33+CONFIG!$F33),INDEX(Commandes!$D10:'Commandes'!$BK10,,COLUMN(AQ$8)-COLUMN($D$8)+1-(CONFIG!$E33+CONFIG!$F33)),0)*(1-CONFIG!$G33))*CONFIG!$D33</f>
        <v>0</v>
      </c>
      <c r="AR10" s="86">
        <f t="array" ref="AR10">((CONFIG!$G33*Commandes!AR10)+IF(ROUND((AR$8-CONFIG!$D$7)/31,0)&gt;=(CONFIG!$E33+CONFIG!$F33),INDEX(Commandes!$D10:'Commandes'!$BK10,,COLUMN(AR$8)-COLUMN($D$8)+1-(CONFIG!$E33+CONFIG!$F33)),0)*(1-CONFIG!$G33))*CONFIG!$D33</f>
        <v>0</v>
      </c>
      <c r="AS10" s="86">
        <f t="array" ref="AS10">((CONFIG!$G33*Commandes!AS10)+IF(ROUND((AS$8-CONFIG!$D$7)/31,0)&gt;=(CONFIG!$E33+CONFIG!$F33),INDEX(Commandes!$D10:'Commandes'!$BK10,,COLUMN(AS$8)-COLUMN($D$8)+1-(CONFIG!$E33+CONFIG!$F33)),0)*(1-CONFIG!$G33))*CONFIG!$D33</f>
        <v>0</v>
      </c>
      <c r="AT10" s="86">
        <f t="array" ref="AT10">((CONFIG!$G33*Commandes!AT10)+IF(ROUND((AT$8-CONFIG!$D$7)/31,0)&gt;=(CONFIG!$E33+CONFIG!$F33),INDEX(Commandes!$D10:'Commandes'!$BK10,,COLUMN(AT$8)-COLUMN($D$8)+1-(CONFIG!$E33+CONFIG!$F33)),0)*(1-CONFIG!$G33))*CONFIG!$D33</f>
        <v>0</v>
      </c>
      <c r="AU10" s="86">
        <f t="array" ref="AU10">((CONFIG!$G33*Commandes!AU10)+IF(ROUND((AU$8-CONFIG!$D$7)/31,0)&gt;=(CONFIG!$E33+CONFIG!$F33),INDEX(Commandes!$D10:'Commandes'!$BK10,,COLUMN(AU$8)-COLUMN($D$8)+1-(CONFIG!$E33+CONFIG!$F33)),0)*(1-CONFIG!$G33))*CONFIG!$D33</f>
        <v>0</v>
      </c>
      <c r="AV10" s="86">
        <f t="array" ref="AV10">((CONFIG!$G33*Commandes!AV10)+IF(ROUND((AV$8-CONFIG!$D$7)/31,0)&gt;=(CONFIG!$E33+CONFIG!$F33),INDEX(Commandes!$D10:'Commandes'!$BK10,,COLUMN(AV$8)-COLUMN($D$8)+1-(CONFIG!$E33+CONFIG!$F33)),0)*(1-CONFIG!$G33))*CONFIG!$D33</f>
        <v>0</v>
      </c>
      <c r="AW10" s="86">
        <f t="array" ref="AW10">((CONFIG!$G33*Commandes!AW10)+IF(ROUND((AW$8-CONFIG!$D$7)/31,0)&gt;=(CONFIG!$E33+CONFIG!$F33),INDEX(Commandes!$D10:'Commandes'!$BK10,,COLUMN(AW$8)-COLUMN($D$8)+1-(CONFIG!$E33+CONFIG!$F33)),0)*(1-CONFIG!$G33))*CONFIG!$D33</f>
        <v>0</v>
      </c>
      <c r="AX10" s="86">
        <f t="array" ref="AX10">((CONFIG!$G33*Commandes!AX10)+IF(ROUND((AX$8-CONFIG!$D$7)/31,0)&gt;=(CONFIG!$E33+CONFIG!$F33),INDEX(Commandes!$D10:'Commandes'!$BK10,,COLUMN(AX$8)-COLUMN($D$8)+1-(CONFIG!$E33+CONFIG!$F33)),0)*(1-CONFIG!$G33))*CONFIG!$D33</f>
        <v>0</v>
      </c>
      <c r="AY10" s="86">
        <f t="array" ref="AY10">((CONFIG!$G33*Commandes!AY10)+IF(ROUND((AY$8-CONFIG!$D$7)/31,0)&gt;=(CONFIG!$E33+CONFIG!$F33),INDEX(Commandes!$D10:'Commandes'!$BK10,,COLUMN(AY$8)-COLUMN($D$8)+1-(CONFIG!$E33+CONFIG!$F33)),0)*(1-CONFIG!$G33))*CONFIG!$D33</f>
        <v>0</v>
      </c>
      <c r="AZ10" s="86">
        <f t="array" ref="AZ10">((CONFIG!$G33*Commandes!AZ10)+IF(ROUND((AZ$8-CONFIG!$D$7)/31,0)&gt;=(CONFIG!$E33+CONFIG!$F33),INDEX(Commandes!$D10:'Commandes'!$BK10,,COLUMN(AZ$8)-COLUMN($D$8)+1-(CONFIG!$E33+CONFIG!$F33)),0)*(1-CONFIG!$G33))*CONFIG!$D33</f>
        <v>0</v>
      </c>
      <c r="BA10" s="86">
        <f t="array" ref="BA10">((CONFIG!$G33*Commandes!BA10)+IF(ROUND((BA$8-CONFIG!$D$7)/31,0)&gt;=(CONFIG!$E33+CONFIG!$F33),INDEX(Commandes!$D10:'Commandes'!$BK10,,COLUMN(BA$8)-COLUMN($D$8)+1-(CONFIG!$E33+CONFIG!$F33)),0)*(1-CONFIG!$G33))*CONFIG!$D33</f>
        <v>0</v>
      </c>
      <c r="BB10" s="86">
        <f t="array" ref="BB10">((CONFIG!$G33*Commandes!BB10)+IF(ROUND((BB$8-CONFIG!$D$7)/31,0)&gt;=(CONFIG!$E33+CONFIG!$F33),INDEX(Commandes!$D10:'Commandes'!$BK10,,COLUMN(BB$8)-COLUMN($D$8)+1-(CONFIG!$E33+CONFIG!$F33)),0)*(1-CONFIG!$G33))*CONFIG!$D33</f>
        <v>0</v>
      </c>
      <c r="BC10" s="86">
        <f t="array" ref="BC10">((CONFIG!$G33*Commandes!BC10)+IF(ROUND((BC$8-CONFIG!$D$7)/31,0)&gt;=(CONFIG!$E33+CONFIG!$F33),INDEX(Commandes!$D10:'Commandes'!$BK10,,COLUMN(BC$8)-COLUMN($D$8)+1-(CONFIG!$E33+CONFIG!$F33)),0)*(1-CONFIG!$G33))*CONFIG!$D33</f>
        <v>0</v>
      </c>
      <c r="BD10" s="86">
        <f t="array" ref="BD10">((CONFIG!$G33*Commandes!BD10)+IF(ROUND((BD$8-CONFIG!$D$7)/31,0)&gt;=(CONFIG!$E33+CONFIG!$F33),INDEX(Commandes!$D10:'Commandes'!$BK10,,COLUMN(BD$8)-COLUMN($D$8)+1-(CONFIG!$E33+CONFIG!$F33)),0)*(1-CONFIG!$G33))*CONFIG!$D33</f>
        <v>0</v>
      </c>
      <c r="BE10" s="86">
        <f t="array" ref="BE10">((CONFIG!$G33*Commandes!BE10)+IF(ROUND((BE$8-CONFIG!$D$7)/31,0)&gt;=(CONFIG!$E33+CONFIG!$F33),INDEX(Commandes!$D10:'Commandes'!$BK10,,COLUMN(BE$8)-COLUMN($D$8)+1-(CONFIG!$E33+CONFIG!$F33)),0)*(1-CONFIG!$G33))*CONFIG!$D33</f>
        <v>0</v>
      </c>
      <c r="BF10" s="86">
        <f t="array" ref="BF10">((CONFIG!$G33*Commandes!BF10)+IF(ROUND((BF$8-CONFIG!$D$7)/31,0)&gt;=(CONFIG!$E33+CONFIG!$F33),INDEX(Commandes!$D10:'Commandes'!$BK10,,COLUMN(BF$8)-COLUMN($D$8)+1-(CONFIG!$E33+CONFIG!$F33)),0)*(1-CONFIG!$G33))*CONFIG!$D33</f>
        <v>0</v>
      </c>
      <c r="BG10" s="86">
        <f t="array" ref="BG10">((CONFIG!$G33*Commandes!BG10)+IF(ROUND((BG$8-CONFIG!$D$7)/31,0)&gt;=(CONFIG!$E33+CONFIG!$F33),INDEX(Commandes!$D10:'Commandes'!$BK10,,COLUMN(BG$8)-COLUMN($D$8)+1-(CONFIG!$E33+CONFIG!$F33)),0)*(1-CONFIG!$G33))*CONFIG!$D33</f>
        <v>0</v>
      </c>
      <c r="BH10" s="86">
        <f t="array" ref="BH10">((CONFIG!$G33*Commandes!BH10)+IF(ROUND((BH$8-CONFIG!$D$7)/31,0)&gt;=(CONFIG!$E33+CONFIG!$F33),INDEX(Commandes!$D10:'Commandes'!$BK10,,COLUMN(BH$8)-COLUMN($D$8)+1-(CONFIG!$E33+CONFIG!$F33)),0)*(1-CONFIG!$G33))*CONFIG!$D33</f>
        <v>0</v>
      </c>
      <c r="BI10" s="86">
        <f t="array" ref="BI10">((CONFIG!$G33*Commandes!BI10)+IF(ROUND((BI$8-CONFIG!$D$7)/31,0)&gt;=(CONFIG!$E33+CONFIG!$F33),INDEX(Commandes!$D10:'Commandes'!$BK10,,COLUMN(BI$8)-COLUMN($D$8)+1-(CONFIG!$E33+CONFIG!$F33)),0)*(1-CONFIG!$G33))*CONFIG!$D33</f>
        <v>0</v>
      </c>
      <c r="BJ10" s="86">
        <f t="array" ref="BJ10">((CONFIG!$G33*Commandes!BJ10)+IF(ROUND((BJ$8-CONFIG!$D$7)/31,0)&gt;=(CONFIG!$E33+CONFIG!$F33),INDEX(Commandes!$D10:'Commandes'!$BK10,,COLUMN(BJ$8)-COLUMN($D$8)+1-(CONFIG!$E33+CONFIG!$F33)),0)*(1-CONFIG!$G33))*CONFIG!$D33</f>
        <v>0</v>
      </c>
      <c r="BK10" s="86">
        <f t="array" ref="BK10">((CONFIG!$G33*Commandes!BK10)+IF(ROUND((BK$8-CONFIG!$D$7)/31,0)&gt;=(CONFIG!$E33+CONFIG!$F33),INDEX(Commandes!$D10:'Commandes'!$BK10,,COLUMN(BK$8)-COLUMN($D$8)+1-(CONFIG!$E33+CONFIG!$F33)),0)*(1-CONFIG!$G33))*CONFIG!$D33</f>
        <v>0</v>
      </c>
      <c r="BL10" s="8"/>
    </row>
    <row r="11" spans="2:64" ht="14.25" customHeight="1" x14ac:dyDescent="0.3">
      <c r="B11" s="5"/>
      <c r="C11" s="85" t="str">
        <f>CONFIG!$C$16</f>
        <v>ETC …</v>
      </c>
      <c r="D11" s="86">
        <f t="array" ref="D11">((CONFIG!$G34*Commandes!D11)+IF(ROUND((D$8-CONFIG!$D$7)/31,0)&gt;=(CONFIG!$E34+CONFIG!$F34),INDEX(Commandes!$D11:'Commandes'!$BK11,,COLUMN(D$8)-COLUMN($D$8)+1-(CONFIG!$E34+CONFIG!$F34)),0)*(1-CONFIG!$G34))*CONFIG!$D34</f>
        <v>0</v>
      </c>
      <c r="E11" s="86">
        <f t="array" ref="E11">((CONFIG!$G34*Commandes!E11)+IF(ROUND((E$8-CONFIG!$D$7)/31,0)&gt;=(CONFIG!$E34+CONFIG!$F34),INDEX(Commandes!$D11:'Commandes'!$BK11,,COLUMN(E$8)-COLUMN($D$8)+1-(CONFIG!$E34+CONFIG!$F34)),0)*(1-CONFIG!$G34))*CONFIG!$D34</f>
        <v>0</v>
      </c>
      <c r="F11" s="86">
        <f t="array" ref="F11">((CONFIG!$G34*Commandes!F11)+IF(ROUND((F$8-CONFIG!$D$7)/31,0)&gt;=(CONFIG!$E34+CONFIG!$F34),INDEX(Commandes!$D11:'Commandes'!$BK11,,COLUMN(F$8)-COLUMN($D$8)+1-(CONFIG!$E34+CONFIG!$F34)),0)*(1-CONFIG!$G34))*CONFIG!$D34</f>
        <v>0</v>
      </c>
      <c r="G11" s="86">
        <f t="array" ref="G11">((CONFIG!$G34*Commandes!G11)+IF(ROUND((G$8-CONFIG!$D$7)/31,0)&gt;=(CONFIG!$E34+CONFIG!$F34),INDEX(Commandes!$D11:'Commandes'!$BK11,,COLUMN(G$8)-COLUMN($D$8)+1-(CONFIG!$E34+CONFIG!$F34)),0)*(1-CONFIG!$G34))*CONFIG!$D34</f>
        <v>0</v>
      </c>
      <c r="H11" s="86">
        <f t="array" ref="H11">((CONFIG!$G34*Commandes!H11)+IF(ROUND((H$8-CONFIG!$D$7)/31,0)&gt;=(CONFIG!$E34+CONFIG!$F34),INDEX(Commandes!$D11:'Commandes'!$BK11,,COLUMN(H$8)-COLUMN($D$8)+1-(CONFIG!$E34+CONFIG!$F34)),0)*(1-CONFIG!$G34))*CONFIG!$D34</f>
        <v>0</v>
      </c>
      <c r="I11" s="86">
        <f t="array" ref="I11">((CONFIG!$G34*Commandes!I11)+IF(ROUND((I$8-CONFIG!$D$7)/31,0)&gt;=(CONFIG!$E34+CONFIG!$F34),INDEX(Commandes!$D11:'Commandes'!$BK11,,COLUMN(I$8)-COLUMN($D$8)+1-(CONFIG!$E34+CONFIG!$F34)),0)*(1-CONFIG!$G34))*CONFIG!$D34</f>
        <v>0</v>
      </c>
      <c r="J11" s="86">
        <f t="array" ref="J11">((CONFIG!$G34*Commandes!J11)+IF(ROUND((J$8-CONFIG!$D$7)/31,0)&gt;=(CONFIG!$E34+CONFIG!$F34),INDEX(Commandes!$D11:'Commandes'!$BK11,,COLUMN(J$8)-COLUMN($D$8)+1-(CONFIG!$E34+CONFIG!$F34)),0)*(1-CONFIG!$G34))*CONFIG!$D34</f>
        <v>0</v>
      </c>
      <c r="K11" s="86">
        <f t="array" ref="K11">((CONFIG!$G34*Commandes!K11)+IF(ROUND((K$8-CONFIG!$D$7)/31,0)&gt;=(CONFIG!$E34+CONFIG!$F34),INDEX(Commandes!$D11:'Commandes'!$BK11,,COLUMN(K$8)-COLUMN($D$8)+1-(CONFIG!$E34+CONFIG!$F34)),0)*(1-CONFIG!$G34))*CONFIG!$D34</f>
        <v>0</v>
      </c>
      <c r="L11" s="86">
        <f t="array" ref="L11">((CONFIG!$G34*Commandes!L11)+IF(ROUND((L$8-CONFIG!$D$7)/31,0)&gt;=(CONFIG!$E34+CONFIG!$F34),INDEX(Commandes!$D11:'Commandes'!$BK11,,COLUMN(L$8)-COLUMN($D$8)+1-(CONFIG!$E34+CONFIG!$F34)),0)*(1-CONFIG!$G34))*CONFIG!$D34</f>
        <v>0</v>
      </c>
      <c r="M11" s="86">
        <f t="array" ref="M11">((CONFIG!$G34*Commandes!M11)+IF(ROUND((M$8-CONFIG!$D$7)/31,0)&gt;=(CONFIG!$E34+CONFIG!$F34),INDEX(Commandes!$D11:'Commandes'!$BK11,,COLUMN(M$8)-COLUMN($D$8)+1-(CONFIG!$E34+CONFIG!$F34)),0)*(1-CONFIG!$G34))*CONFIG!$D34</f>
        <v>0</v>
      </c>
      <c r="N11" s="86">
        <f t="array" ref="N11">((CONFIG!$G34*Commandes!N11)+IF(ROUND((N$8-CONFIG!$D$7)/31,0)&gt;=(CONFIG!$E34+CONFIG!$F34),INDEX(Commandes!$D11:'Commandes'!$BK11,,COLUMN(N$8)-COLUMN($D$8)+1-(CONFIG!$E34+CONFIG!$F34)),0)*(1-CONFIG!$G34))*CONFIG!$D34</f>
        <v>0</v>
      </c>
      <c r="O11" s="86">
        <f t="array" ref="O11">((CONFIG!$G34*Commandes!O11)+IF(ROUND((O$8-CONFIG!$D$7)/31,0)&gt;=(CONFIG!$E34+CONFIG!$F34),INDEX(Commandes!$D11:'Commandes'!$BK11,,COLUMN(O$8)-COLUMN($D$8)+1-(CONFIG!$E34+CONFIG!$F34)),0)*(1-CONFIG!$G34))*CONFIG!$D34</f>
        <v>0</v>
      </c>
      <c r="P11" s="86">
        <f t="array" ref="P11">((CONFIG!$G34*Commandes!P11)+IF(ROUND((P$8-CONFIG!$D$7)/31,0)&gt;=(CONFIG!$E34+CONFIG!$F34),INDEX(Commandes!$D11:'Commandes'!$BK11,,COLUMN(P$8)-COLUMN($D$8)+1-(CONFIG!$E34+CONFIG!$F34)),0)*(1-CONFIG!$G34))*CONFIG!$D34</f>
        <v>0</v>
      </c>
      <c r="Q11" s="86">
        <f t="array" ref="Q11">((CONFIG!$G34*Commandes!Q11)+IF(ROUND((Q$8-CONFIG!$D$7)/31,0)&gt;=(CONFIG!$E34+CONFIG!$F34),INDEX(Commandes!$D11:'Commandes'!$BK11,,COLUMN(Q$8)-COLUMN($D$8)+1-(CONFIG!$E34+CONFIG!$F34)),0)*(1-CONFIG!$G34))*CONFIG!$D34</f>
        <v>0</v>
      </c>
      <c r="R11" s="86">
        <f t="array" ref="R11">((CONFIG!$G34*Commandes!R11)+IF(ROUND((R$8-CONFIG!$D$7)/31,0)&gt;=(CONFIG!$E34+CONFIG!$F34),INDEX(Commandes!$D11:'Commandes'!$BK11,,COLUMN(R$8)-COLUMN($D$8)+1-(CONFIG!$E34+CONFIG!$F34)),0)*(1-CONFIG!$G34))*CONFIG!$D34</f>
        <v>0</v>
      </c>
      <c r="S11" s="86">
        <f t="array" ref="S11">((CONFIG!$G34*Commandes!S11)+IF(ROUND((S$8-CONFIG!$D$7)/31,0)&gt;=(CONFIG!$E34+CONFIG!$F34),INDEX(Commandes!$D11:'Commandes'!$BK11,,COLUMN(S$8)-COLUMN($D$8)+1-(CONFIG!$E34+CONFIG!$F34)),0)*(1-CONFIG!$G34))*CONFIG!$D34</f>
        <v>0</v>
      </c>
      <c r="T11" s="86">
        <f t="array" ref="T11">((CONFIG!$G34*Commandes!T11)+IF(ROUND((T$8-CONFIG!$D$7)/31,0)&gt;=(CONFIG!$E34+CONFIG!$F34),INDEX(Commandes!$D11:'Commandes'!$BK11,,COLUMN(T$8)-COLUMN($D$8)+1-(CONFIG!$E34+CONFIG!$F34)),0)*(1-CONFIG!$G34))*CONFIG!$D34</f>
        <v>0</v>
      </c>
      <c r="U11" s="86">
        <f t="array" ref="U11">((CONFIG!$G34*Commandes!U11)+IF(ROUND((U$8-CONFIG!$D$7)/31,0)&gt;=(CONFIG!$E34+CONFIG!$F34),INDEX(Commandes!$D11:'Commandes'!$BK11,,COLUMN(U$8)-COLUMN($D$8)+1-(CONFIG!$E34+CONFIG!$F34)),0)*(1-CONFIG!$G34))*CONFIG!$D34</f>
        <v>0</v>
      </c>
      <c r="V11" s="86">
        <f t="array" ref="V11">((CONFIG!$G34*Commandes!V11)+IF(ROUND((V$8-CONFIG!$D$7)/31,0)&gt;=(CONFIG!$E34+CONFIG!$F34),INDEX(Commandes!$D11:'Commandes'!$BK11,,COLUMN(V$8)-COLUMN($D$8)+1-(CONFIG!$E34+CONFIG!$F34)),0)*(1-CONFIG!$G34))*CONFIG!$D34</f>
        <v>0</v>
      </c>
      <c r="W11" s="86">
        <f t="array" ref="W11">((CONFIG!$G34*Commandes!W11)+IF(ROUND((W$8-CONFIG!$D$7)/31,0)&gt;=(CONFIG!$E34+CONFIG!$F34),INDEX(Commandes!$D11:'Commandes'!$BK11,,COLUMN(W$8)-COLUMN($D$8)+1-(CONFIG!$E34+CONFIG!$F34)),0)*(1-CONFIG!$G34))*CONFIG!$D34</f>
        <v>0</v>
      </c>
      <c r="X11" s="86">
        <f t="array" ref="X11">((CONFIG!$G34*Commandes!X11)+IF(ROUND((X$8-CONFIG!$D$7)/31,0)&gt;=(CONFIG!$E34+CONFIG!$F34),INDEX(Commandes!$D11:'Commandes'!$BK11,,COLUMN(X$8)-COLUMN($D$8)+1-(CONFIG!$E34+CONFIG!$F34)),0)*(1-CONFIG!$G34))*CONFIG!$D34</f>
        <v>0</v>
      </c>
      <c r="Y11" s="86">
        <f t="array" ref="Y11">((CONFIG!$G34*Commandes!Y11)+IF(ROUND((Y$8-CONFIG!$D$7)/31,0)&gt;=(CONFIG!$E34+CONFIG!$F34),INDEX(Commandes!$D11:'Commandes'!$BK11,,COLUMN(Y$8)-COLUMN($D$8)+1-(CONFIG!$E34+CONFIG!$F34)),0)*(1-CONFIG!$G34))*CONFIG!$D34</f>
        <v>0</v>
      </c>
      <c r="Z11" s="86">
        <f t="array" ref="Z11">((CONFIG!$G34*Commandes!Z11)+IF(ROUND((Z$8-CONFIG!$D$7)/31,0)&gt;=(CONFIG!$E34+CONFIG!$F34),INDEX(Commandes!$D11:'Commandes'!$BK11,,COLUMN(Z$8)-COLUMN($D$8)+1-(CONFIG!$E34+CONFIG!$F34)),0)*(1-CONFIG!$G34))*CONFIG!$D34</f>
        <v>0</v>
      </c>
      <c r="AA11" s="86">
        <f t="array" ref="AA11">((CONFIG!$G34*Commandes!AA11)+IF(ROUND((AA$8-CONFIG!$D$7)/31,0)&gt;=(CONFIG!$E34+CONFIG!$F34),INDEX(Commandes!$D11:'Commandes'!$BK11,,COLUMN(AA$8)-COLUMN($D$8)+1-(CONFIG!$E34+CONFIG!$F34)),0)*(1-CONFIG!$G34))*CONFIG!$D34</f>
        <v>0</v>
      </c>
      <c r="AB11" s="86">
        <f t="array" ref="AB11">((CONFIG!$G34*Commandes!AB11)+IF(ROUND((AB$8-CONFIG!$D$7)/31,0)&gt;=(CONFIG!$E34+CONFIG!$F34),INDEX(Commandes!$D11:'Commandes'!$BK11,,COLUMN(AB$8)-COLUMN($D$8)+1-(CONFIG!$E34+CONFIG!$F34)),0)*(1-CONFIG!$G34))*CONFIG!$D34</f>
        <v>0</v>
      </c>
      <c r="AC11" s="86">
        <f t="array" ref="AC11">((CONFIG!$G34*Commandes!AC11)+IF(ROUND((AC$8-CONFIG!$D$7)/31,0)&gt;=(CONFIG!$E34+CONFIG!$F34),INDEX(Commandes!$D11:'Commandes'!$BK11,,COLUMN(AC$8)-COLUMN($D$8)+1-(CONFIG!$E34+CONFIG!$F34)),0)*(1-CONFIG!$G34))*CONFIG!$D34</f>
        <v>0</v>
      </c>
      <c r="AD11" s="86">
        <f t="array" ref="AD11">((CONFIG!$G34*Commandes!AD11)+IF(ROUND((AD$8-CONFIG!$D$7)/31,0)&gt;=(CONFIG!$E34+CONFIG!$F34),INDEX(Commandes!$D11:'Commandes'!$BK11,,COLUMN(AD$8)-COLUMN($D$8)+1-(CONFIG!$E34+CONFIG!$F34)),0)*(1-CONFIG!$G34))*CONFIG!$D34</f>
        <v>0</v>
      </c>
      <c r="AE11" s="86">
        <f t="array" ref="AE11">((CONFIG!$G34*Commandes!AE11)+IF(ROUND((AE$8-CONFIG!$D$7)/31,0)&gt;=(CONFIG!$E34+CONFIG!$F34),INDEX(Commandes!$D11:'Commandes'!$BK11,,COLUMN(AE$8)-COLUMN($D$8)+1-(CONFIG!$E34+CONFIG!$F34)),0)*(1-CONFIG!$G34))*CONFIG!$D34</f>
        <v>0</v>
      </c>
      <c r="AF11" s="86">
        <f t="array" ref="AF11">((CONFIG!$G34*Commandes!AF11)+IF(ROUND((AF$8-CONFIG!$D$7)/31,0)&gt;=(CONFIG!$E34+CONFIG!$F34),INDEX(Commandes!$D11:'Commandes'!$BK11,,COLUMN(AF$8)-COLUMN($D$8)+1-(CONFIG!$E34+CONFIG!$F34)),0)*(1-CONFIG!$G34))*CONFIG!$D34</f>
        <v>0</v>
      </c>
      <c r="AG11" s="86">
        <f t="array" ref="AG11">((CONFIG!$G34*Commandes!AG11)+IF(ROUND((AG$8-CONFIG!$D$7)/31,0)&gt;=(CONFIG!$E34+CONFIG!$F34),INDEX(Commandes!$D11:'Commandes'!$BK11,,COLUMN(AG$8)-COLUMN($D$8)+1-(CONFIG!$E34+CONFIG!$F34)),0)*(1-CONFIG!$G34))*CONFIG!$D34</f>
        <v>0</v>
      </c>
      <c r="AH11" s="86">
        <f t="array" ref="AH11">((CONFIG!$G34*Commandes!AH11)+IF(ROUND((AH$8-CONFIG!$D$7)/31,0)&gt;=(CONFIG!$E34+CONFIG!$F34),INDEX(Commandes!$D11:'Commandes'!$BK11,,COLUMN(AH$8)-COLUMN($D$8)+1-(CONFIG!$E34+CONFIG!$F34)),0)*(1-CONFIG!$G34))*CONFIG!$D34</f>
        <v>0</v>
      </c>
      <c r="AI11" s="86">
        <f t="array" ref="AI11">((CONFIG!$G34*Commandes!AI11)+IF(ROUND((AI$8-CONFIG!$D$7)/31,0)&gt;=(CONFIG!$E34+CONFIG!$F34),INDEX(Commandes!$D11:'Commandes'!$BK11,,COLUMN(AI$8)-COLUMN($D$8)+1-(CONFIG!$E34+CONFIG!$F34)),0)*(1-CONFIG!$G34))*CONFIG!$D34</f>
        <v>0</v>
      </c>
      <c r="AJ11" s="86">
        <f t="array" ref="AJ11">((CONFIG!$G34*Commandes!AJ11)+IF(ROUND((AJ$8-CONFIG!$D$7)/31,0)&gt;=(CONFIG!$E34+CONFIG!$F34),INDEX(Commandes!$D11:'Commandes'!$BK11,,COLUMN(AJ$8)-COLUMN($D$8)+1-(CONFIG!$E34+CONFIG!$F34)),0)*(1-CONFIG!$G34))*CONFIG!$D34</f>
        <v>0</v>
      </c>
      <c r="AK11" s="86">
        <f t="array" ref="AK11">((CONFIG!$G34*Commandes!AK11)+IF(ROUND((AK$8-CONFIG!$D$7)/31,0)&gt;=(CONFIG!$E34+CONFIG!$F34),INDEX(Commandes!$D11:'Commandes'!$BK11,,COLUMN(AK$8)-COLUMN($D$8)+1-(CONFIG!$E34+CONFIG!$F34)),0)*(1-CONFIG!$G34))*CONFIG!$D34</f>
        <v>0</v>
      </c>
      <c r="AL11" s="86">
        <f t="array" ref="AL11">((CONFIG!$G34*Commandes!AL11)+IF(ROUND((AL$8-CONFIG!$D$7)/31,0)&gt;=(CONFIG!$E34+CONFIG!$F34),INDEX(Commandes!$D11:'Commandes'!$BK11,,COLUMN(AL$8)-COLUMN($D$8)+1-(CONFIG!$E34+CONFIG!$F34)),0)*(1-CONFIG!$G34))*CONFIG!$D34</f>
        <v>0</v>
      </c>
      <c r="AM11" s="86">
        <f t="array" ref="AM11">((CONFIG!$G34*Commandes!AM11)+IF(ROUND((AM$8-CONFIG!$D$7)/31,0)&gt;=(CONFIG!$E34+CONFIG!$F34),INDEX(Commandes!$D11:'Commandes'!$BK11,,COLUMN(AM$8)-COLUMN($D$8)+1-(CONFIG!$E34+CONFIG!$F34)),0)*(1-CONFIG!$G34))*CONFIG!$D34</f>
        <v>0</v>
      </c>
      <c r="AN11" s="86">
        <f t="array" ref="AN11">((CONFIG!$G34*Commandes!AN11)+IF(ROUND((AN$8-CONFIG!$D$7)/31,0)&gt;=(CONFIG!$E34+CONFIG!$F34),INDEX(Commandes!$D11:'Commandes'!$BK11,,COLUMN(AN$8)-COLUMN($D$8)+1-(CONFIG!$E34+CONFIG!$F34)),0)*(1-CONFIG!$G34))*CONFIG!$D34</f>
        <v>0</v>
      </c>
      <c r="AO11" s="86">
        <f t="array" ref="AO11">((CONFIG!$G34*Commandes!AO11)+IF(ROUND((AO$8-CONFIG!$D$7)/31,0)&gt;=(CONFIG!$E34+CONFIG!$F34),INDEX(Commandes!$D11:'Commandes'!$BK11,,COLUMN(AO$8)-COLUMN($D$8)+1-(CONFIG!$E34+CONFIG!$F34)),0)*(1-CONFIG!$G34))*CONFIG!$D34</f>
        <v>0</v>
      </c>
      <c r="AP11" s="86">
        <f t="array" ref="AP11">((CONFIG!$G34*Commandes!AP11)+IF(ROUND((AP$8-CONFIG!$D$7)/31,0)&gt;=(CONFIG!$E34+CONFIG!$F34),INDEX(Commandes!$D11:'Commandes'!$BK11,,COLUMN(AP$8)-COLUMN($D$8)+1-(CONFIG!$E34+CONFIG!$F34)),0)*(1-CONFIG!$G34))*CONFIG!$D34</f>
        <v>0</v>
      </c>
      <c r="AQ11" s="86">
        <f t="array" ref="AQ11">((CONFIG!$G34*Commandes!AQ11)+IF(ROUND((AQ$8-CONFIG!$D$7)/31,0)&gt;=(CONFIG!$E34+CONFIG!$F34),INDEX(Commandes!$D11:'Commandes'!$BK11,,COLUMN(AQ$8)-COLUMN($D$8)+1-(CONFIG!$E34+CONFIG!$F34)),0)*(1-CONFIG!$G34))*CONFIG!$D34</f>
        <v>0</v>
      </c>
      <c r="AR11" s="86">
        <f t="array" ref="AR11">((CONFIG!$G34*Commandes!AR11)+IF(ROUND((AR$8-CONFIG!$D$7)/31,0)&gt;=(CONFIG!$E34+CONFIG!$F34),INDEX(Commandes!$D11:'Commandes'!$BK11,,COLUMN(AR$8)-COLUMN($D$8)+1-(CONFIG!$E34+CONFIG!$F34)),0)*(1-CONFIG!$G34))*CONFIG!$D34</f>
        <v>0</v>
      </c>
      <c r="AS11" s="86">
        <f t="array" ref="AS11">((CONFIG!$G34*Commandes!AS11)+IF(ROUND((AS$8-CONFIG!$D$7)/31,0)&gt;=(CONFIG!$E34+CONFIG!$F34),INDEX(Commandes!$D11:'Commandes'!$BK11,,COLUMN(AS$8)-COLUMN($D$8)+1-(CONFIG!$E34+CONFIG!$F34)),0)*(1-CONFIG!$G34))*CONFIG!$D34</f>
        <v>0</v>
      </c>
      <c r="AT11" s="86">
        <f t="array" ref="AT11">((CONFIG!$G34*Commandes!AT11)+IF(ROUND((AT$8-CONFIG!$D$7)/31,0)&gt;=(CONFIG!$E34+CONFIG!$F34),INDEX(Commandes!$D11:'Commandes'!$BK11,,COLUMN(AT$8)-COLUMN($D$8)+1-(CONFIG!$E34+CONFIG!$F34)),0)*(1-CONFIG!$G34))*CONFIG!$D34</f>
        <v>0</v>
      </c>
      <c r="AU11" s="86">
        <f t="array" ref="AU11">((CONFIG!$G34*Commandes!AU11)+IF(ROUND((AU$8-CONFIG!$D$7)/31,0)&gt;=(CONFIG!$E34+CONFIG!$F34),INDEX(Commandes!$D11:'Commandes'!$BK11,,COLUMN(AU$8)-COLUMN($D$8)+1-(CONFIG!$E34+CONFIG!$F34)),0)*(1-CONFIG!$G34))*CONFIG!$D34</f>
        <v>0</v>
      </c>
      <c r="AV11" s="86">
        <f t="array" ref="AV11">((CONFIG!$G34*Commandes!AV11)+IF(ROUND((AV$8-CONFIG!$D$7)/31,0)&gt;=(CONFIG!$E34+CONFIG!$F34),INDEX(Commandes!$D11:'Commandes'!$BK11,,COLUMN(AV$8)-COLUMN($D$8)+1-(CONFIG!$E34+CONFIG!$F34)),0)*(1-CONFIG!$G34))*CONFIG!$D34</f>
        <v>0</v>
      </c>
      <c r="AW11" s="86">
        <f t="array" ref="AW11">((CONFIG!$G34*Commandes!AW11)+IF(ROUND((AW$8-CONFIG!$D$7)/31,0)&gt;=(CONFIG!$E34+CONFIG!$F34),INDEX(Commandes!$D11:'Commandes'!$BK11,,COLUMN(AW$8)-COLUMN($D$8)+1-(CONFIG!$E34+CONFIG!$F34)),0)*(1-CONFIG!$G34))*CONFIG!$D34</f>
        <v>0</v>
      </c>
      <c r="AX11" s="86">
        <f t="array" ref="AX11">((CONFIG!$G34*Commandes!AX11)+IF(ROUND((AX$8-CONFIG!$D$7)/31,0)&gt;=(CONFIG!$E34+CONFIG!$F34),INDEX(Commandes!$D11:'Commandes'!$BK11,,COLUMN(AX$8)-COLUMN($D$8)+1-(CONFIG!$E34+CONFIG!$F34)),0)*(1-CONFIG!$G34))*CONFIG!$D34</f>
        <v>0</v>
      </c>
      <c r="AY11" s="86">
        <f t="array" ref="AY11">((CONFIG!$G34*Commandes!AY11)+IF(ROUND((AY$8-CONFIG!$D$7)/31,0)&gt;=(CONFIG!$E34+CONFIG!$F34),INDEX(Commandes!$D11:'Commandes'!$BK11,,COLUMN(AY$8)-COLUMN($D$8)+1-(CONFIG!$E34+CONFIG!$F34)),0)*(1-CONFIG!$G34))*CONFIG!$D34</f>
        <v>0</v>
      </c>
      <c r="AZ11" s="86">
        <f t="array" ref="AZ11">((CONFIG!$G34*Commandes!AZ11)+IF(ROUND((AZ$8-CONFIG!$D$7)/31,0)&gt;=(CONFIG!$E34+CONFIG!$F34),INDEX(Commandes!$D11:'Commandes'!$BK11,,COLUMN(AZ$8)-COLUMN($D$8)+1-(CONFIG!$E34+CONFIG!$F34)),0)*(1-CONFIG!$G34))*CONFIG!$D34</f>
        <v>0</v>
      </c>
      <c r="BA11" s="86">
        <f t="array" ref="BA11">((CONFIG!$G34*Commandes!BA11)+IF(ROUND((BA$8-CONFIG!$D$7)/31,0)&gt;=(CONFIG!$E34+CONFIG!$F34),INDEX(Commandes!$D11:'Commandes'!$BK11,,COLUMN(BA$8)-COLUMN($D$8)+1-(CONFIG!$E34+CONFIG!$F34)),0)*(1-CONFIG!$G34))*CONFIG!$D34</f>
        <v>0</v>
      </c>
      <c r="BB11" s="86">
        <f t="array" ref="BB11">((CONFIG!$G34*Commandes!BB11)+IF(ROUND((BB$8-CONFIG!$D$7)/31,0)&gt;=(CONFIG!$E34+CONFIG!$F34),INDEX(Commandes!$D11:'Commandes'!$BK11,,COLUMN(BB$8)-COLUMN($D$8)+1-(CONFIG!$E34+CONFIG!$F34)),0)*(1-CONFIG!$G34))*CONFIG!$D34</f>
        <v>0</v>
      </c>
      <c r="BC11" s="86">
        <f t="array" ref="BC11">((CONFIG!$G34*Commandes!BC11)+IF(ROUND((BC$8-CONFIG!$D$7)/31,0)&gt;=(CONFIG!$E34+CONFIG!$F34),INDEX(Commandes!$D11:'Commandes'!$BK11,,COLUMN(BC$8)-COLUMN($D$8)+1-(CONFIG!$E34+CONFIG!$F34)),0)*(1-CONFIG!$G34))*CONFIG!$D34</f>
        <v>0</v>
      </c>
      <c r="BD11" s="86">
        <f t="array" ref="BD11">((CONFIG!$G34*Commandes!BD11)+IF(ROUND((BD$8-CONFIG!$D$7)/31,0)&gt;=(CONFIG!$E34+CONFIG!$F34),INDEX(Commandes!$D11:'Commandes'!$BK11,,COLUMN(BD$8)-COLUMN($D$8)+1-(CONFIG!$E34+CONFIG!$F34)),0)*(1-CONFIG!$G34))*CONFIG!$D34</f>
        <v>0</v>
      </c>
      <c r="BE11" s="86">
        <f t="array" ref="BE11">((CONFIG!$G34*Commandes!BE11)+IF(ROUND((BE$8-CONFIG!$D$7)/31,0)&gt;=(CONFIG!$E34+CONFIG!$F34),INDEX(Commandes!$D11:'Commandes'!$BK11,,COLUMN(BE$8)-COLUMN($D$8)+1-(CONFIG!$E34+CONFIG!$F34)),0)*(1-CONFIG!$G34))*CONFIG!$D34</f>
        <v>0</v>
      </c>
      <c r="BF11" s="86">
        <f t="array" ref="BF11">((CONFIG!$G34*Commandes!BF11)+IF(ROUND((BF$8-CONFIG!$D$7)/31,0)&gt;=(CONFIG!$E34+CONFIG!$F34),INDEX(Commandes!$D11:'Commandes'!$BK11,,COLUMN(BF$8)-COLUMN($D$8)+1-(CONFIG!$E34+CONFIG!$F34)),0)*(1-CONFIG!$G34))*CONFIG!$D34</f>
        <v>0</v>
      </c>
      <c r="BG11" s="86">
        <f t="array" ref="BG11">((CONFIG!$G34*Commandes!BG11)+IF(ROUND((BG$8-CONFIG!$D$7)/31,0)&gt;=(CONFIG!$E34+CONFIG!$F34),INDEX(Commandes!$D11:'Commandes'!$BK11,,COLUMN(BG$8)-COLUMN($D$8)+1-(CONFIG!$E34+CONFIG!$F34)),0)*(1-CONFIG!$G34))*CONFIG!$D34</f>
        <v>0</v>
      </c>
      <c r="BH11" s="86">
        <f t="array" ref="BH11">((CONFIG!$G34*Commandes!BH11)+IF(ROUND((BH$8-CONFIG!$D$7)/31,0)&gt;=(CONFIG!$E34+CONFIG!$F34),INDEX(Commandes!$D11:'Commandes'!$BK11,,COLUMN(BH$8)-COLUMN($D$8)+1-(CONFIG!$E34+CONFIG!$F34)),0)*(1-CONFIG!$G34))*CONFIG!$D34</f>
        <v>0</v>
      </c>
      <c r="BI11" s="86">
        <f t="array" ref="BI11">((CONFIG!$G34*Commandes!BI11)+IF(ROUND((BI$8-CONFIG!$D$7)/31,0)&gt;=(CONFIG!$E34+CONFIG!$F34),INDEX(Commandes!$D11:'Commandes'!$BK11,,COLUMN(BI$8)-COLUMN($D$8)+1-(CONFIG!$E34+CONFIG!$F34)),0)*(1-CONFIG!$G34))*CONFIG!$D34</f>
        <v>0</v>
      </c>
      <c r="BJ11" s="86">
        <f t="array" ref="BJ11">((CONFIG!$G34*Commandes!BJ11)+IF(ROUND((BJ$8-CONFIG!$D$7)/31,0)&gt;=(CONFIG!$E34+CONFIG!$F34),INDEX(Commandes!$D11:'Commandes'!$BK11,,COLUMN(BJ$8)-COLUMN($D$8)+1-(CONFIG!$E34+CONFIG!$F34)),0)*(1-CONFIG!$G34))*CONFIG!$D34</f>
        <v>0</v>
      </c>
      <c r="BK11" s="86">
        <f t="array" ref="BK11">((CONFIG!$G34*Commandes!BK11)+IF(ROUND((BK$8-CONFIG!$D$7)/31,0)&gt;=(CONFIG!$E34+CONFIG!$F34),INDEX(Commandes!$D11:'Commandes'!$BK11,,COLUMN(BK$8)-COLUMN($D$8)+1-(CONFIG!$E34+CONFIG!$F34)),0)*(1-CONFIG!$G34))*CONFIG!$D34</f>
        <v>0</v>
      </c>
      <c r="BL11" s="8"/>
    </row>
    <row r="12" spans="2:64" ht="14.25" customHeight="1" x14ac:dyDescent="0.3">
      <c r="B12" s="5"/>
      <c r="C12" s="85">
        <f>CONFIG!$C$17</f>
        <v>0</v>
      </c>
      <c r="D12" s="86">
        <f t="array" ref="D12">((CONFIG!$G35*Commandes!D12)+IF(ROUND((D$8-CONFIG!$D$7)/31,0)&gt;=(CONFIG!$E35+CONFIG!$F35),INDEX(Commandes!$D12:'Commandes'!$BK12,,COLUMN(D$8)-COLUMN($D$8)+1-(CONFIG!$E35+CONFIG!$F35)),0)*(1-CONFIG!$G35))*CONFIG!$D35</f>
        <v>0</v>
      </c>
      <c r="E12" s="86">
        <f t="array" ref="E12">((CONFIG!$G35*Commandes!E12)+IF(ROUND((E$8-CONFIG!$D$7)/31,0)&gt;=(CONFIG!$E35+CONFIG!$F35),INDEX(Commandes!$D12:'Commandes'!$BK12,,COLUMN(E$8)-COLUMN($D$8)+1-(CONFIG!$E35+CONFIG!$F35)),0)*(1-CONFIG!$G35))*CONFIG!$D35</f>
        <v>0</v>
      </c>
      <c r="F12" s="86">
        <f t="array" ref="F12">((CONFIG!$G35*Commandes!F12)+IF(ROUND((F$8-CONFIG!$D$7)/31,0)&gt;=(CONFIG!$E35+CONFIG!$F35),INDEX(Commandes!$D12:'Commandes'!$BK12,,COLUMN(F$8)-COLUMN($D$8)+1-(CONFIG!$E35+CONFIG!$F35)),0)*(1-CONFIG!$G35))*CONFIG!$D35</f>
        <v>0</v>
      </c>
      <c r="G12" s="86">
        <f t="array" ref="G12">((CONFIG!$G35*Commandes!G12)+IF(ROUND((G$8-CONFIG!$D$7)/31,0)&gt;=(CONFIG!$E35+CONFIG!$F35),INDEX(Commandes!$D12:'Commandes'!$BK12,,COLUMN(G$8)-COLUMN($D$8)+1-(CONFIG!$E35+CONFIG!$F35)),0)*(1-CONFIG!$G35))*CONFIG!$D35</f>
        <v>0</v>
      </c>
      <c r="H12" s="86">
        <f t="array" ref="H12">((CONFIG!$G35*Commandes!H12)+IF(ROUND((H$8-CONFIG!$D$7)/31,0)&gt;=(CONFIG!$E35+CONFIG!$F35),INDEX(Commandes!$D12:'Commandes'!$BK12,,COLUMN(H$8)-COLUMN($D$8)+1-(CONFIG!$E35+CONFIG!$F35)),0)*(1-CONFIG!$G35))*CONFIG!$D35</f>
        <v>0</v>
      </c>
      <c r="I12" s="86">
        <f t="array" ref="I12">((CONFIG!$G35*Commandes!I12)+IF(ROUND((I$8-CONFIG!$D$7)/31,0)&gt;=(CONFIG!$E35+CONFIG!$F35),INDEX(Commandes!$D12:'Commandes'!$BK12,,COLUMN(I$8)-COLUMN($D$8)+1-(CONFIG!$E35+CONFIG!$F35)),0)*(1-CONFIG!$G35))*CONFIG!$D35</f>
        <v>0</v>
      </c>
      <c r="J12" s="86">
        <f t="array" ref="J12">((CONFIG!$G35*Commandes!J12)+IF(ROUND((J$8-CONFIG!$D$7)/31,0)&gt;=(CONFIG!$E35+CONFIG!$F35),INDEX(Commandes!$D12:'Commandes'!$BK12,,COLUMN(J$8)-COLUMN($D$8)+1-(CONFIG!$E35+CONFIG!$F35)),0)*(1-CONFIG!$G35))*CONFIG!$D35</f>
        <v>0</v>
      </c>
      <c r="K12" s="86">
        <f t="array" ref="K12">((CONFIG!$G35*Commandes!K12)+IF(ROUND((K$8-CONFIG!$D$7)/31,0)&gt;=(CONFIG!$E35+CONFIG!$F35),INDEX(Commandes!$D12:'Commandes'!$BK12,,COLUMN(K$8)-COLUMN($D$8)+1-(CONFIG!$E35+CONFIG!$F35)),0)*(1-CONFIG!$G35))*CONFIG!$D35</f>
        <v>0</v>
      </c>
      <c r="L12" s="86">
        <f t="array" ref="L12">((CONFIG!$G35*Commandes!L12)+IF(ROUND((L$8-CONFIG!$D$7)/31,0)&gt;=(CONFIG!$E35+CONFIG!$F35),INDEX(Commandes!$D12:'Commandes'!$BK12,,COLUMN(L$8)-COLUMN($D$8)+1-(CONFIG!$E35+CONFIG!$F35)),0)*(1-CONFIG!$G35))*CONFIG!$D35</f>
        <v>0</v>
      </c>
      <c r="M12" s="86">
        <f t="array" ref="M12">((CONFIG!$G35*Commandes!M12)+IF(ROUND((M$8-CONFIG!$D$7)/31,0)&gt;=(CONFIG!$E35+CONFIG!$F35),INDEX(Commandes!$D12:'Commandes'!$BK12,,COLUMN(M$8)-COLUMN($D$8)+1-(CONFIG!$E35+CONFIG!$F35)),0)*(1-CONFIG!$G35))*CONFIG!$D35</f>
        <v>0</v>
      </c>
      <c r="N12" s="86">
        <f t="array" ref="N12">((CONFIG!$G35*Commandes!N12)+IF(ROUND((N$8-CONFIG!$D$7)/31,0)&gt;=(CONFIG!$E35+CONFIG!$F35),INDEX(Commandes!$D12:'Commandes'!$BK12,,COLUMN(N$8)-COLUMN($D$8)+1-(CONFIG!$E35+CONFIG!$F35)),0)*(1-CONFIG!$G35))*CONFIG!$D35</f>
        <v>0</v>
      </c>
      <c r="O12" s="86">
        <f t="array" ref="O12">((CONFIG!$G35*Commandes!O12)+IF(ROUND((O$8-CONFIG!$D$7)/31,0)&gt;=(CONFIG!$E35+CONFIG!$F35),INDEX(Commandes!$D12:'Commandes'!$BK12,,COLUMN(O$8)-COLUMN($D$8)+1-(CONFIG!$E35+CONFIG!$F35)),0)*(1-CONFIG!$G35))*CONFIG!$D35</f>
        <v>0</v>
      </c>
      <c r="P12" s="86">
        <f t="array" ref="P12">((CONFIG!$G35*Commandes!P12)+IF(ROUND((P$8-CONFIG!$D$7)/31,0)&gt;=(CONFIG!$E35+CONFIG!$F35),INDEX(Commandes!$D12:'Commandes'!$BK12,,COLUMN(P$8)-COLUMN($D$8)+1-(CONFIG!$E35+CONFIG!$F35)),0)*(1-CONFIG!$G35))*CONFIG!$D35</f>
        <v>0</v>
      </c>
      <c r="Q12" s="86">
        <f t="array" ref="Q12">((CONFIG!$G35*Commandes!Q12)+IF(ROUND((Q$8-CONFIG!$D$7)/31,0)&gt;=(CONFIG!$E35+CONFIG!$F35),INDEX(Commandes!$D12:'Commandes'!$BK12,,COLUMN(Q$8)-COLUMN($D$8)+1-(CONFIG!$E35+CONFIG!$F35)),0)*(1-CONFIG!$G35))*CONFIG!$D35</f>
        <v>0</v>
      </c>
      <c r="R12" s="86">
        <f t="array" ref="R12">((CONFIG!$G35*Commandes!R12)+IF(ROUND((R$8-CONFIG!$D$7)/31,0)&gt;=(CONFIG!$E35+CONFIG!$F35),INDEX(Commandes!$D12:'Commandes'!$BK12,,COLUMN(R$8)-COLUMN($D$8)+1-(CONFIG!$E35+CONFIG!$F35)),0)*(1-CONFIG!$G35))*CONFIG!$D35</f>
        <v>0</v>
      </c>
      <c r="S12" s="86">
        <f t="array" ref="S12">((CONFIG!$G35*Commandes!S12)+IF(ROUND((S$8-CONFIG!$D$7)/31,0)&gt;=(CONFIG!$E35+CONFIG!$F35),INDEX(Commandes!$D12:'Commandes'!$BK12,,COLUMN(S$8)-COLUMN($D$8)+1-(CONFIG!$E35+CONFIG!$F35)),0)*(1-CONFIG!$G35))*CONFIG!$D35</f>
        <v>0</v>
      </c>
      <c r="T12" s="86">
        <f t="array" ref="T12">((CONFIG!$G35*Commandes!T12)+IF(ROUND((T$8-CONFIG!$D$7)/31,0)&gt;=(CONFIG!$E35+CONFIG!$F35),INDEX(Commandes!$D12:'Commandes'!$BK12,,COLUMN(T$8)-COLUMN($D$8)+1-(CONFIG!$E35+CONFIG!$F35)),0)*(1-CONFIG!$G35))*CONFIG!$D35</f>
        <v>0</v>
      </c>
      <c r="U12" s="86">
        <f t="array" ref="U12">((CONFIG!$G35*Commandes!U12)+IF(ROUND((U$8-CONFIG!$D$7)/31,0)&gt;=(CONFIG!$E35+CONFIG!$F35),INDEX(Commandes!$D12:'Commandes'!$BK12,,COLUMN(U$8)-COLUMN($D$8)+1-(CONFIG!$E35+CONFIG!$F35)),0)*(1-CONFIG!$G35))*CONFIG!$D35</f>
        <v>0</v>
      </c>
      <c r="V12" s="86">
        <f t="array" ref="V12">((CONFIG!$G35*Commandes!V12)+IF(ROUND((V$8-CONFIG!$D$7)/31,0)&gt;=(CONFIG!$E35+CONFIG!$F35),INDEX(Commandes!$D12:'Commandes'!$BK12,,COLUMN(V$8)-COLUMN($D$8)+1-(CONFIG!$E35+CONFIG!$F35)),0)*(1-CONFIG!$G35))*CONFIG!$D35</f>
        <v>0</v>
      </c>
      <c r="W12" s="86">
        <f t="array" ref="W12">((CONFIG!$G35*Commandes!W12)+IF(ROUND((W$8-CONFIG!$D$7)/31,0)&gt;=(CONFIG!$E35+CONFIG!$F35),INDEX(Commandes!$D12:'Commandes'!$BK12,,COLUMN(W$8)-COLUMN($D$8)+1-(CONFIG!$E35+CONFIG!$F35)),0)*(1-CONFIG!$G35))*CONFIG!$D35</f>
        <v>0</v>
      </c>
      <c r="X12" s="86">
        <f t="array" ref="X12">((CONFIG!$G35*Commandes!X12)+IF(ROUND((X$8-CONFIG!$D$7)/31,0)&gt;=(CONFIG!$E35+CONFIG!$F35),INDEX(Commandes!$D12:'Commandes'!$BK12,,COLUMN(X$8)-COLUMN($D$8)+1-(CONFIG!$E35+CONFIG!$F35)),0)*(1-CONFIG!$G35))*CONFIG!$D35</f>
        <v>0</v>
      </c>
      <c r="Y12" s="86">
        <f t="array" ref="Y12">((CONFIG!$G35*Commandes!Y12)+IF(ROUND((Y$8-CONFIG!$D$7)/31,0)&gt;=(CONFIG!$E35+CONFIG!$F35),INDEX(Commandes!$D12:'Commandes'!$BK12,,COLUMN(Y$8)-COLUMN($D$8)+1-(CONFIG!$E35+CONFIG!$F35)),0)*(1-CONFIG!$G35))*CONFIG!$D35</f>
        <v>0</v>
      </c>
      <c r="Z12" s="86">
        <f t="array" ref="Z12">((CONFIG!$G35*Commandes!Z12)+IF(ROUND((Z$8-CONFIG!$D$7)/31,0)&gt;=(CONFIG!$E35+CONFIG!$F35),INDEX(Commandes!$D12:'Commandes'!$BK12,,COLUMN(Z$8)-COLUMN($D$8)+1-(CONFIG!$E35+CONFIG!$F35)),0)*(1-CONFIG!$G35))*CONFIG!$D35</f>
        <v>0</v>
      </c>
      <c r="AA12" s="86">
        <f t="array" ref="AA12">((CONFIG!$G35*Commandes!AA12)+IF(ROUND((AA$8-CONFIG!$D$7)/31,0)&gt;=(CONFIG!$E35+CONFIG!$F35),INDEX(Commandes!$D12:'Commandes'!$BK12,,COLUMN(AA$8)-COLUMN($D$8)+1-(CONFIG!$E35+CONFIG!$F35)),0)*(1-CONFIG!$G35))*CONFIG!$D35</f>
        <v>0</v>
      </c>
      <c r="AB12" s="86">
        <f t="array" ref="AB12">((CONFIG!$G35*Commandes!AB12)+IF(ROUND((AB$8-CONFIG!$D$7)/31,0)&gt;=(CONFIG!$E35+CONFIG!$F35),INDEX(Commandes!$D12:'Commandes'!$BK12,,COLUMN(AB$8)-COLUMN($D$8)+1-(CONFIG!$E35+CONFIG!$F35)),0)*(1-CONFIG!$G35))*CONFIG!$D35</f>
        <v>0</v>
      </c>
      <c r="AC12" s="86">
        <f t="array" ref="AC12">((CONFIG!$G35*Commandes!AC12)+IF(ROUND((AC$8-CONFIG!$D$7)/31,0)&gt;=(CONFIG!$E35+CONFIG!$F35),INDEX(Commandes!$D12:'Commandes'!$BK12,,COLUMN(AC$8)-COLUMN($D$8)+1-(CONFIG!$E35+CONFIG!$F35)),0)*(1-CONFIG!$G35))*CONFIG!$D35</f>
        <v>0</v>
      </c>
      <c r="AD12" s="86">
        <f t="array" ref="AD12">((CONFIG!$G35*Commandes!AD12)+IF(ROUND((AD$8-CONFIG!$D$7)/31,0)&gt;=(CONFIG!$E35+CONFIG!$F35),INDEX(Commandes!$D12:'Commandes'!$BK12,,COLUMN(AD$8)-COLUMN($D$8)+1-(CONFIG!$E35+CONFIG!$F35)),0)*(1-CONFIG!$G35))*CONFIG!$D35</f>
        <v>0</v>
      </c>
      <c r="AE12" s="86">
        <f t="array" ref="AE12">((CONFIG!$G35*Commandes!AE12)+IF(ROUND((AE$8-CONFIG!$D$7)/31,0)&gt;=(CONFIG!$E35+CONFIG!$F35),INDEX(Commandes!$D12:'Commandes'!$BK12,,COLUMN(AE$8)-COLUMN($D$8)+1-(CONFIG!$E35+CONFIG!$F35)),0)*(1-CONFIG!$G35))*CONFIG!$D35</f>
        <v>0</v>
      </c>
      <c r="AF12" s="86">
        <f t="array" ref="AF12">((CONFIG!$G35*Commandes!AF12)+IF(ROUND((AF$8-CONFIG!$D$7)/31,0)&gt;=(CONFIG!$E35+CONFIG!$F35),INDEX(Commandes!$D12:'Commandes'!$BK12,,COLUMN(AF$8)-COLUMN($D$8)+1-(CONFIG!$E35+CONFIG!$F35)),0)*(1-CONFIG!$G35))*CONFIG!$D35</f>
        <v>0</v>
      </c>
      <c r="AG12" s="86">
        <f t="array" ref="AG12">((CONFIG!$G35*Commandes!AG12)+IF(ROUND((AG$8-CONFIG!$D$7)/31,0)&gt;=(CONFIG!$E35+CONFIG!$F35),INDEX(Commandes!$D12:'Commandes'!$BK12,,COLUMN(AG$8)-COLUMN($D$8)+1-(CONFIG!$E35+CONFIG!$F35)),0)*(1-CONFIG!$G35))*CONFIG!$D35</f>
        <v>0</v>
      </c>
      <c r="AH12" s="86">
        <f t="array" ref="AH12">((CONFIG!$G35*Commandes!AH12)+IF(ROUND((AH$8-CONFIG!$D$7)/31,0)&gt;=(CONFIG!$E35+CONFIG!$F35),INDEX(Commandes!$D12:'Commandes'!$BK12,,COLUMN(AH$8)-COLUMN($D$8)+1-(CONFIG!$E35+CONFIG!$F35)),0)*(1-CONFIG!$G35))*CONFIG!$D35</f>
        <v>0</v>
      </c>
      <c r="AI12" s="86">
        <f t="array" ref="AI12">((CONFIG!$G35*Commandes!AI12)+IF(ROUND((AI$8-CONFIG!$D$7)/31,0)&gt;=(CONFIG!$E35+CONFIG!$F35),INDEX(Commandes!$D12:'Commandes'!$BK12,,COLUMN(AI$8)-COLUMN($D$8)+1-(CONFIG!$E35+CONFIG!$F35)),0)*(1-CONFIG!$G35))*CONFIG!$D35</f>
        <v>0</v>
      </c>
      <c r="AJ12" s="86">
        <f t="array" ref="AJ12">((CONFIG!$G35*Commandes!AJ12)+IF(ROUND((AJ$8-CONFIG!$D$7)/31,0)&gt;=(CONFIG!$E35+CONFIG!$F35),INDEX(Commandes!$D12:'Commandes'!$BK12,,COLUMN(AJ$8)-COLUMN($D$8)+1-(CONFIG!$E35+CONFIG!$F35)),0)*(1-CONFIG!$G35))*CONFIG!$D35</f>
        <v>0</v>
      </c>
      <c r="AK12" s="86">
        <f t="array" ref="AK12">((CONFIG!$G35*Commandes!AK12)+IF(ROUND((AK$8-CONFIG!$D$7)/31,0)&gt;=(CONFIG!$E35+CONFIG!$F35),INDEX(Commandes!$D12:'Commandes'!$BK12,,COLUMN(AK$8)-COLUMN($D$8)+1-(CONFIG!$E35+CONFIG!$F35)),0)*(1-CONFIG!$G35))*CONFIG!$D35</f>
        <v>0</v>
      </c>
      <c r="AL12" s="86">
        <f t="array" ref="AL12">((CONFIG!$G35*Commandes!AL12)+IF(ROUND((AL$8-CONFIG!$D$7)/31,0)&gt;=(CONFIG!$E35+CONFIG!$F35),INDEX(Commandes!$D12:'Commandes'!$BK12,,COLUMN(AL$8)-COLUMN($D$8)+1-(CONFIG!$E35+CONFIG!$F35)),0)*(1-CONFIG!$G35))*CONFIG!$D35</f>
        <v>0</v>
      </c>
      <c r="AM12" s="86">
        <f t="array" ref="AM12">((CONFIG!$G35*Commandes!AM12)+IF(ROUND((AM$8-CONFIG!$D$7)/31,0)&gt;=(CONFIG!$E35+CONFIG!$F35),INDEX(Commandes!$D12:'Commandes'!$BK12,,COLUMN(AM$8)-COLUMN($D$8)+1-(CONFIG!$E35+CONFIG!$F35)),0)*(1-CONFIG!$G35))*CONFIG!$D35</f>
        <v>0</v>
      </c>
      <c r="AN12" s="86">
        <f t="array" ref="AN12">((CONFIG!$G35*Commandes!AN12)+IF(ROUND((AN$8-CONFIG!$D$7)/31,0)&gt;=(CONFIG!$E35+CONFIG!$F35),INDEX(Commandes!$D12:'Commandes'!$BK12,,COLUMN(AN$8)-COLUMN($D$8)+1-(CONFIG!$E35+CONFIG!$F35)),0)*(1-CONFIG!$G35))*CONFIG!$D35</f>
        <v>0</v>
      </c>
      <c r="AO12" s="86">
        <f t="array" ref="AO12">((CONFIG!$G35*Commandes!AO12)+IF(ROUND((AO$8-CONFIG!$D$7)/31,0)&gt;=(CONFIG!$E35+CONFIG!$F35),INDEX(Commandes!$D12:'Commandes'!$BK12,,COLUMN(AO$8)-COLUMN($D$8)+1-(CONFIG!$E35+CONFIG!$F35)),0)*(1-CONFIG!$G35))*CONFIG!$D35</f>
        <v>0</v>
      </c>
      <c r="AP12" s="86">
        <f t="array" ref="AP12">((CONFIG!$G35*Commandes!AP12)+IF(ROUND((AP$8-CONFIG!$D$7)/31,0)&gt;=(CONFIG!$E35+CONFIG!$F35),INDEX(Commandes!$D12:'Commandes'!$BK12,,COLUMN(AP$8)-COLUMN($D$8)+1-(CONFIG!$E35+CONFIG!$F35)),0)*(1-CONFIG!$G35))*CONFIG!$D35</f>
        <v>0</v>
      </c>
      <c r="AQ12" s="86">
        <f t="array" ref="AQ12">((CONFIG!$G35*Commandes!AQ12)+IF(ROUND((AQ$8-CONFIG!$D$7)/31,0)&gt;=(CONFIG!$E35+CONFIG!$F35),INDEX(Commandes!$D12:'Commandes'!$BK12,,COLUMN(AQ$8)-COLUMN($D$8)+1-(CONFIG!$E35+CONFIG!$F35)),0)*(1-CONFIG!$G35))*CONFIG!$D35</f>
        <v>0</v>
      </c>
      <c r="AR12" s="86">
        <f t="array" ref="AR12">((CONFIG!$G35*Commandes!AR12)+IF(ROUND((AR$8-CONFIG!$D$7)/31,0)&gt;=(CONFIG!$E35+CONFIG!$F35),INDEX(Commandes!$D12:'Commandes'!$BK12,,COLUMN(AR$8)-COLUMN($D$8)+1-(CONFIG!$E35+CONFIG!$F35)),0)*(1-CONFIG!$G35))*CONFIG!$D35</f>
        <v>0</v>
      </c>
      <c r="AS12" s="86">
        <f t="array" ref="AS12">((CONFIG!$G35*Commandes!AS12)+IF(ROUND((AS$8-CONFIG!$D$7)/31,0)&gt;=(CONFIG!$E35+CONFIG!$F35),INDEX(Commandes!$D12:'Commandes'!$BK12,,COLUMN(AS$8)-COLUMN($D$8)+1-(CONFIG!$E35+CONFIG!$F35)),0)*(1-CONFIG!$G35))*CONFIG!$D35</f>
        <v>0</v>
      </c>
      <c r="AT12" s="86">
        <f t="array" ref="AT12">((CONFIG!$G35*Commandes!AT12)+IF(ROUND((AT$8-CONFIG!$D$7)/31,0)&gt;=(CONFIG!$E35+CONFIG!$F35),INDEX(Commandes!$D12:'Commandes'!$BK12,,COLUMN(AT$8)-COLUMN($D$8)+1-(CONFIG!$E35+CONFIG!$F35)),0)*(1-CONFIG!$G35))*CONFIG!$D35</f>
        <v>0</v>
      </c>
      <c r="AU12" s="86">
        <f t="array" ref="AU12">((CONFIG!$G35*Commandes!AU12)+IF(ROUND((AU$8-CONFIG!$D$7)/31,0)&gt;=(CONFIG!$E35+CONFIG!$F35),INDEX(Commandes!$D12:'Commandes'!$BK12,,COLUMN(AU$8)-COLUMN($D$8)+1-(CONFIG!$E35+CONFIG!$F35)),0)*(1-CONFIG!$G35))*CONFIG!$D35</f>
        <v>0</v>
      </c>
      <c r="AV12" s="86">
        <f t="array" ref="AV12">((CONFIG!$G35*Commandes!AV12)+IF(ROUND((AV$8-CONFIG!$D$7)/31,0)&gt;=(CONFIG!$E35+CONFIG!$F35),INDEX(Commandes!$D12:'Commandes'!$BK12,,COLUMN(AV$8)-COLUMN($D$8)+1-(CONFIG!$E35+CONFIG!$F35)),0)*(1-CONFIG!$G35))*CONFIG!$D35</f>
        <v>0</v>
      </c>
      <c r="AW12" s="86">
        <f t="array" ref="AW12">((CONFIG!$G35*Commandes!AW12)+IF(ROUND((AW$8-CONFIG!$D$7)/31,0)&gt;=(CONFIG!$E35+CONFIG!$F35),INDEX(Commandes!$D12:'Commandes'!$BK12,,COLUMN(AW$8)-COLUMN($D$8)+1-(CONFIG!$E35+CONFIG!$F35)),0)*(1-CONFIG!$G35))*CONFIG!$D35</f>
        <v>0</v>
      </c>
      <c r="AX12" s="86">
        <f t="array" ref="AX12">((CONFIG!$G35*Commandes!AX12)+IF(ROUND((AX$8-CONFIG!$D$7)/31,0)&gt;=(CONFIG!$E35+CONFIG!$F35),INDEX(Commandes!$D12:'Commandes'!$BK12,,COLUMN(AX$8)-COLUMN($D$8)+1-(CONFIG!$E35+CONFIG!$F35)),0)*(1-CONFIG!$G35))*CONFIG!$D35</f>
        <v>0</v>
      </c>
      <c r="AY12" s="86">
        <f t="array" ref="AY12">((CONFIG!$G35*Commandes!AY12)+IF(ROUND((AY$8-CONFIG!$D$7)/31,0)&gt;=(CONFIG!$E35+CONFIG!$F35),INDEX(Commandes!$D12:'Commandes'!$BK12,,COLUMN(AY$8)-COLUMN($D$8)+1-(CONFIG!$E35+CONFIG!$F35)),0)*(1-CONFIG!$G35))*CONFIG!$D35</f>
        <v>0</v>
      </c>
      <c r="AZ12" s="86">
        <f t="array" ref="AZ12">((CONFIG!$G35*Commandes!AZ12)+IF(ROUND((AZ$8-CONFIG!$D$7)/31,0)&gt;=(CONFIG!$E35+CONFIG!$F35),INDEX(Commandes!$D12:'Commandes'!$BK12,,COLUMN(AZ$8)-COLUMN($D$8)+1-(CONFIG!$E35+CONFIG!$F35)),0)*(1-CONFIG!$G35))*CONFIG!$D35</f>
        <v>0</v>
      </c>
      <c r="BA12" s="86">
        <f t="array" ref="BA12">((CONFIG!$G35*Commandes!BA12)+IF(ROUND((BA$8-CONFIG!$D$7)/31,0)&gt;=(CONFIG!$E35+CONFIG!$F35),INDEX(Commandes!$D12:'Commandes'!$BK12,,COLUMN(BA$8)-COLUMN($D$8)+1-(CONFIG!$E35+CONFIG!$F35)),0)*(1-CONFIG!$G35))*CONFIG!$D35</f>
        <v>0</v>
      </c>
      <c r="BB12" s="86">
        <f t="array" ref="BB12">((CONFIG!$G35*Commandes!BB12)+IF(ROUND((BB$8-CONFIG!$D$7)/31,0)&gt;=(CONFIG!$E35+CONFIG!$F35),INDEX(Commandes!$D12:'Commandes'!$BK12,,COLUMN(BB$8)-COLUMN($D$8)+1-(CONFIG!$E35+CONFIG!$F35)),0)*(1-CONFIG!$G35))*CONFIG!$D35</f>
        <v>0</v>
      </c>
      <c r="BC12" s="86">
        <f t="array" ref="BC12">((CONFIG!$G35*Commandes!BC12)+IF(ROUND((BC$8-CONFIG!$D$7)/31,0)&gt;=(CONFIG!$E35+CONFIG!$F35),INDEX(Commandes!$D12:'Commandes'!$BK12,,COLUMN(BC$8)-COLUMN($D$8)+1-(CONFIG!$E35+CONFIG!$F35)),0)*(1-CONFIG!$G35))*CONFIG!$D35</f>
        <v>0</v>
      </c>
      <c r="BD12" s="86">
        <f t="array" ref="BD12">((CONFIG!$G35*Commandes!BD12)+IF(ROUND((BD$8-CONFIG!$D$7)/31,0)&gt;=(CONFIG!$E35+CONFIG!$F35),INDEX(Commandes!$D12:'Commandes'!$BK12,,COLUMN(BD$8)-COLUMN($D$8)+1-(CONFIG!$E35+CONFIG!$F35)),0)*(1-CONFIG!$G35))*CONFIG!$D35</f>
        <v>0</v>
      </c>
      <c r="BE12" s="86">
        <f t="array" ref="BE12">((CONFIG!$G35*Commandes!BE12)+IF(ROUND((BE$8-CONFIG!$D$7)/31,0)&gt;=(CONFIG!$E35+CONFIG!$F35),INDEX(Commandes!$D12:'Commandes'!$BK12,,COLUMN(BE$8)-COLUMN($D$8)+1-(CONFIG!$E35+CONFIG!$F35)),0)*(1-CONFIG!$G35))*CONFIG!$D35</f>
        <v>0</v>
      </c>
      <c r="BF12" s="86">
        <f t="array" ref="BF12">((CONFIG!$G35*Commandes!BF12)+IF(ROUND((BF$8-CONFIG!$D$7)/31,0)&gt;=(CONFIG!$E35+CONFIG!$F35),INDEX(Commandes!$D12:'Commandes'!$BK12,,COLUMN(BF$8)-COLUMN($D$8)+1-(CONFIG!$E35+CONFIG!$F35)),0)*(1-CONFIG!$G35))*CONFIG!$D35</f>
        <v>0</v>
      </c>
      <c r="BG12" s="86">
        <f t="array" ref="BG12">((CONFIG!$G35*Commandes!BG12)+IF(ROUND((BG$8-CONFIG!$D$7)/31,0)&gt;=(CONFIG!$E35+CONFIG!$F35),INDEX(Commandes!$D12:'Commandes'!$BK12,,COLUMN(BG$8)-COLUMN($D$8)+1-(CONFIG!$E35+CONFIG!$F35)),0)*(1-CONFIG!$G35))*CONFIG!$D35</f>
        <v>0</v>
      </c>
      <c r="BH12" s="86">
        <f t="array" ref="BH12">((CONFIG!$G35*Commandes!BH12)+IF(ROUND((BH$8-CONFIG!$D$7)/31,0)&gt;=(CONFIG!$E35+CONFIG!$F35),INDEX(Commandes!$D12:'Commandes'!$BK12,,COLUMN(BH$8)-COLUMN($D$8)+1-(CONFIG!$E35+CONFIG!$F35)),0)*(1-CONFIG!$G35))*CONFIG!$D35</f>
        <v>0</v>
      </c>
      <c r="BI12" s="86">
        <f t="array" ref="BI12">((CONFIG!$G35*Commandes!BI12)+IF(ROUND((BI$8-CONFIG!$D$7)/31,0)&gt;=(CONFIG!$E35+CONFIG!$F35),INDEX(Commandes!$D12:'Commandes'!$BK12,,COLUMN(BI$8)-COLUMN($D$8)+1-(CONFIG!$E35+CONFIG!$F35)),0)*(1-CONFIG!$G35))*CONFIG!$D35</f>
        <v>0</v>
      </c>
      <c r="BJ12" s="86">
        <f t="array" ref="BJ12">((CONFIG!$G35*Commandes!BJ12)+IF(ROUND((BJ$8-CONFIG!$D$7)/31,0)&gt;=(CONFIG!$E35+CONFIG!$F35),INDEX(Commandes!$D12:'Commandes'!$BK12,,COLUMN(BJ$8)-COLUMN($D$8)+1-(CONFIG!$E35+CONFIG!$F35)),0)*(1-CONFIG!$G35))*CONFIG!$D35</f>
        <v>0</v>
      </c>
      <c r="BK12" s="86">
        <f t="array" ref="BK12">((CONFIG!$G35*Commandes!BK12)+IF(ROUND((BK$8-CONFIG!$D$7)/31,0)&gt;=(CONFIG!$E35+CONFIG!$F35),INDEX(Commandes!$D12:'Commandes'!$BK12,,COLUMN(BK$8)-COLUMN($D$8)+1-(CONFIG!$E35+CONFIG!$F35)),0)*(1-CONFIG!$G35))*CONFIG!$D35</f>
        <v>0</v>
      </c>
      <c r="BL12" s="8"/>
    </row>
    <row r="13" spans="2:64" ht="14.25" customHeight="1" x14ac:dyDescent="0.3">
      <c r="B13" s="5"/>
      <c r="C13" s="85">
        <f>CONFIG!$C$18</f>
        <v>0</v>
      </c>
      <c r="D13" s="86">
        <f t="array" ref="D13">((CONFIG!$G36*Commandes!D13)+IF(ROUND((D$8-CONFIG!$D$7)/31,0)&gt;=(CONFIG!$E36+CONFIG!$F36),INDEX(Commandes!$D13:'Commandes'!$BK13,,COLUMN(D$8)-COLUMN($D$8)+1-(CONFIG!$E36+CONFIG!$F36)),0)*(1-CONFIG!$G36))*CONFIG!$D36</f>
        <v>0</v>
      </c>
      <c r="E13" s="86">
        <f t="array" ref="E13">((CONFIG!$G36*Commandes!E13)+IF(ROUND((E$8-CONFIG!$D$7)/31,0)&gt;=(CONFIG!$E36+CONFIG!$F36),INDEX(Commandes!$D13:'Commandes'!$BK13,,COLUMN(E$8)-COLUMN($D$8)+1-(CONFIG!$E36+CONFIG!$F36)),0)*(1-CONFIG!$G36))*CONFIG!$D36</f>
        <v>0</v>
      </c>
      <c r="F13" s="86">
        <f t="array" ref="F13">((CONFIG!$G36*Commandes!F13)+IF(ROUND((F$8-CONFIG!$D$7)/31,0)&gt;=(CONFIG!$E36+CONFIG!$F36),INDEX(Commandes!$D13:'Commandes'!$BK13,,COLUMN(F$8)-COLUMN($D$8)+1-(CONFIG!$E36+CONFIG!$F36)),0)*(1-CONFIG!$G36))*CONFIG!$D36</f>
        <v>0</v>
      </c>
      <c r="G13" s="86">
        <f t="array" ref="G13">((CONFIG!$G36*Commandes!G13)+IF(ROUND((G$8-CONFIG!$D$7)/31,0)&gt;=(CONFIG!$E36+CONFIG!$F36),INDEX(Commandes!$D13:'Commandes'!$BK13,,COLUMN(G$8)-COLUMN($D$8)+1-(CONFIG!$E36+CONFIG!$F36)),0)*(1-CONFIG!$G36))*CONFIG!$D36</f>
        <v>0</v>
      </c>
      <c r="H13" s="86">
        <f t="array" ref="H13">((CONFIG!$G36*Commandes!H13)+IF(ROUND((H$8-CONFIG!$D$7)/31,0)&gt;=(CONFIG!$E36+CONFIG!$F36),INDEX(Commandes!$D13:'Commandes'!$BK13,,COLUMN(H$8)-COLUMN($D$8)+1-(CONFIG!$E36+CONFIG!$F36)),0)*(1-CONFIG!$G36))*CONFIG!$D36</f>
        <v>0</v>
      </c>
      <c r="I13" s="86">
        <f t="array" ref="I13">((CONFIG!$G36*Commandes!I13)+IF(ROUND((I$8-CONFIG!$D$7)/31,0)&gt;=(CONFIG!$E36+CONFIG!$F36),INDEX(Commandes!$D13:'Commandes'!$BK13,,COLUMN(I$8)-COLUMN($D$8)+1-(CONFIG!$E36+CONFIG!$F36)),0)*(1-CONFIG!$G36))*CONFIG!$D36</f>
        <v>0</v>
      </c>
      <c r="J13" s="86">
        <f t="array" ref="J13">((CONFIG!$G36*Commandes!J13)+IF(ROUND((J$8-CONFIG!$D$7)/31,0)&gt;=(CONFIG!$E36+CONFIG!$F36),INDEX(Commandes!$D13:'Commandes'!$BK13,,COLUMN(J$8)-COLUMN($D$8)+1-(CONFIG!$E36+CONFIG!$F36)),0)*(1-CONFIG!$G36))*CONFIG!$D36</f>
        <v>0</v>
      </c>
      <c r="K13" s="86">
        <f t="array" ref="K13">((CONFIG!$G36*Commandes!K13)+IF(ROUND((K$8-CONFIG!$D$7)/31,0)&gt;=(CONFIG!$E36+CONFIG!$F36),INDEX(Commandes!$D13:'Commandes'!$BK13,,COLUMN(K$8)-COLUMN($D$8)+1-(CONFIG!$E36+CONFIG!$F36)),0)*(1-CONFIG!$G36))*CONFIG!$D36</f>
        <v>0</v>
      </c>
      <c r="L13" s="86">
        <f t="array" ref="L13">((CONFIG!$G36*Commandes!L13)+IF(ROUND((L$8-CONFIG!$D$7)/31,0)&gt;=(CONFIG!$E36+CONFIG!$F36),INDEX(Commandes!$D13:'Commandes'!$BK13,,COLUMN(L$8)-COLUMN($D$8)+1-(CONFIG!$E36+CONFIG!$F36)),0)*(1-CONFIG!$G36))*CONFIG!$D36</f>
        <v>0</v>
      </c>
      <c r="M13" s="86">
        <f t="array" ref="M13">((CONFIG!$G36*Commandes!M13)+IF(ROUND((M$8-CONFIG!$D$7)/31,0)&gt;=(CONFIG!$E36+CONFIG!$F36),INDEX(Commandes!$D13:'Commandes'!$BK13,,COLUMN(M$8)-COLUMN($D$8)+1-(CONFIG!$E36+CONFIG!$F36)),0)*(1-CONFIG!$G36))*CONFIG!$D36</f>
        <v>0</v>
      </c>
      <c r="N13" s="86">
        <f t="array" ref="N13">((CONFIG!$G36*Commandes!N13)+IF(ROUND((N$8-CONFIG!$D$7)/31,0)&gt;=(CONFIG!$E36+CONFIG!$F36),INDEX(Commandes!$D13:'Commandes'!$BK13,,COLUMN(N$8)-COLUMN($D$8)+1-(CONFIG!$E36+CONFIG!$F36)),0)*(1-CONFIG!$G36))*CONFIG!$D36</f>
        <v>0</v>
      </c>
      <c r="O13" s="86">
        <f t="array" ref="O13">((CONFIG!$G36*Commandes!O13)+IF(ROUND((O$8-CONFIG!$D$7)/31,0)&gt;=(CONFIG!$E36+CONFIG!$F36),INDEX(Commandes!$D13:'Commandes'!$BK13,,COLUMN(O$8)-COLUMN($D$8)+1-(CONFIG!$E36+CONFIG!$F36)),0)*(1-CONFIG!$G36))*CONFIG!$D36</f>
        <v>0</v>
      </c>
      <c r="P13" s="86">
        <f t="array" ref="P13">((CONFIG!$G36*Commandes!P13)+IF(ROUND((P$8-CONFIG!$D$7)/31,0)&gt;=(CONFIG!$E36+CONFIG!$F36),INDEX(Commandes!$D13:'Commandes'!$BK13,,COLUMN(P$8)-COLUMN($D$8)+1-(CONFIG!$E36+CONFIG!$F36)),0)*(1-CONFIG!$G36))*CONFIG!$D36</f>
        <v>0</v>
      </c>
      <c r="Q13" s="86">
        <f t="array" ref="Q13">((CONFIG!$G36*Commandes!Q13)+IF(ROUND((Q$8-CONFIG!$D$7)/31,0)&gt;=(CONFIG!$E36+CONFIG!$F36),INDEX(Commandes!$D13:'Commandes'!$BK13,,COLUMN(Q$8)-COLUMN($D$8)+1-(CONFIG!$E36+CONFIG!$F36)),0)*(1-CONFIG!$G36))*CONFIG!$D36</f>
        <v>0</v>
      </c>
      <c r="R13" s="86">
        <f t="array" ref="R13">((CONFIG!$G36*Commandes!R13)+IF(ROUND((R$8-CONFIG!$D$7)/31,0)&gt;=(CONFIG!$E36+CONFIG!$F36),INDEX(Commandes!$D13:'Commandes'!$BK13,,COLUMN(R$8)-COLUMN($D$8)+1-(CONFIG!$E36+CONFIG!$F36)),0)*(1-CONFIG!$G36))*CONFIG!$D36</f>
        <v>0</v>
      </c>
      <c r="S13" s="86">
        <f t="array" ref="S13">((CONFIG!$G36*Commandes!S13)+IF(ROUND((S$8-CONFIG!$D$7)/31,0)&gt;=(CONFIG!$E36+CONFIG!$F36),INDEX(Commandes!$D13:'Commandes'!$BK13,,COLUMN(S$8)-COLUMN($D$8)+1-(CONFIG!$E36+CONFIG!$F36)),0)*(1-CONFIG!$G36))*CONFIG!$D36</f>
        <v>0</v>
      </c>
      <c r="T13" s="86">
        <f t="array" ref="T13">((CONFIG!$G36*Commandes!T13)+IF(ROUND((T$8-CONFIG!$D$7)/31,0)&gt;=(CONFIG!$E36+CONFIG!$F36),INDEX(Commandes!$D13:'Commandes'!$BK13,,COLUMN(T$8)-COLUMN($D$8)+1-(CONFIG!$E36+CONFIG!$F36)),0)*(1-CONFIG!$G36))*CONFIG!$D36</f>
        <v>0</v>
      </c>
      <c r="U13" s="86">
        <f t="array" ref="U13">((CONFIG!$G36*Commandes!U13)+IF(ROUND((U$8-CONFIG!$D$7)/31,0)&gt;=(CONFIG!$E36+CONFIG!$F36),INDEX(Commandes!$D13:'Commandes'!$BK13,,COLUMN(U$8)-COLUMN($D$8)+1-(CONFIG!$E36+CONFIG!$F36)),0)*(1-CONFIG!$G36))*CONFIG!$D36</f>
        <v>0</v>
      </c>
      <c r="V13" s="86">
        <f t="array" ref="V13">((CONFIG!$G36*Commandes!V13)+IF(ROUND((V$8-CONFIG!$D$7)/31,0)&gt;=(CONFIG!$E36+CONFIG!$F36),INDEX(Commandes!$D13:'Commandes'!$BK13,,COLUMN(V$8)-COLUMN($D$8)+1-(CONFIG!$E36+CONFIG!$F36)),0)*(1-CONFIG!$G36))*CONFIG!$D36</f>
        <v>0</v>
      </c>
      <c r="W13" s="86">
        <f t="array" ref="W13">((CONFIG!$G36*Commandes!W13)+IF(ROUND((W$8-CONFIG!$D$7)/31,0)&gt;=(CONFIG!$E36+CONFIG!$F36),INDEX(Commandes!$D13:'Commandes'!$BK13,,COLUMN(W$8)-COLUMN($D$8)+1-(CONFIG!$E36+CONFIG!$F36)),0)*(1-CONFIG!$G36))*CONFIG!$D36</f>
        <v>0</v>
      </c>
      <c r="X13" s="86">
        <f t="array" ref="X13">((CONFIG!$G36*Commandes!X13)+IF(ROUND((X$8-CONFIG!$D$7)/31,0)&gt;=(CONFIG!$E36+CONFIG!$F36),INDEX(Commandes!$D13:'Commandes'!$BK13,,COLUMN(X$8)-COLUMN($D$8)+1-(CONFIG!$E36+CONFIG!$F36)),0)*(1-CONFIG!$G36))*CONFIG!$D36</f>
        <v>0</v>
      </c>
      <c r="Y13" s="86">
        <f t="array" ref="Y13">((CONFIG!$G36*Commandes!Y13)+IF(ROUND((Y$8-CONFIG!$D$7)/31,0)&gt;=(CONFIG!$E36+CONFIG!$F36),INDEX(Commandes!$D13:'Commandes'!$BK13,,COLUMN(Y$8)-COLUMN($D$8)+1-(CONFIG!$E36+CONFIG!$F36)),0)*(1-CONFIG!$G36))*CONFIG!$D36</f>
        <v>0</v>
      </c>
      <c r="Z13" s="86">
        <f t="array" ref="Z13">((CONFIG!$G36*Commandes!Z13)+IF(ROUND((Z$8-CONFIG!$D$7)/31,0)&gt;=(CONFIG!$E36+CONFIG!$F36),INDEX(Commandes!$D13:'Commandes'!$BK13,,COLUMN(Z$8)-COLUMN($D$8)+1-(CONFIG!$E36+CONFIG!$F36)),0)*(1-CONFIG!$G36))*CONFIG!$D36</f>
        <v>0</v>
      </c>
      <c r="AA13" s="86">
        <f t="array" ref="AA13">((CONFIG!$G36*Commandes!AA13)+IF(ROUND((AA$8-CONFIG!$D$7)/31,0)&gt;=(CONFIG!$E36+CONFIG!$F36),INDEX(Commandes!$D13:'Commandes'!$BK13,,COLUMN(AA$8)-COLUMN($D$8)+1-(CONFIG!$E36+CONFIG!$F36)),0)*(1-CONFIG!$G36))*CONFIG!$D36</f>
        <v>0</v>
      </c>
      <c r="AB13" s="86">
        <f t="array" ref="AB13">((CONFIG!$G36*Commandes!AB13)+IF(ROUND((AB$8-CONFIG!$D$7)/31,0)&gt;=(CONFIG!$E36+CONFIG!$F36),INDEX(Commandes!$D13:'Commandes'!$BK13,,COLUMN(AB$8)-COLUMN($D$8)+1-(CONFIG!$E36+CONFIG!$F36)),0)*(1-CONFIG!$G36))*CONFIG!$D36</f>
        <v>0</v>
      </c>
      <c r="AC13" s="86">
        <f t="array" ref="AC13">((CONFIG!$G36*Commandes!AC13)+IF(ROUND((AC$8-CONFIG!$D$7)/31,0)&gt;=(CONFIG!$E36+CONFIG!$F36),INDEX(Commandes!$D13:'Commandes'!$BK13,,COLUMN(AC$8)-COLUMN($D$8)+1-(CONFIG!$E36+CONFIG!$F36)),0)*(1-CONFIG!$G36))*CONFIG!$D36</f>
        <v>0</v>
      </c>
      <c r="AD13" s="86">
        <f t="array" ref="AD13">((CONFIG!$G36*Commandes!AD13)+IF(ROUND((AD$8-CONFIG!$D$7)/31,0)&gt;=(CONFIG!$E36+CONFIG!$F36),INDEX(Commandes!$D13:'Commandes'!$BK13,,COLUMN(AD$8)-COLUMN($D$8)+1-(CONFIG!$E36+CONFIG!$F36)),0)*(1-CONFIG!$G36))*CONFIG!$D36</f>
        <v>0</v>
      </c>
      <c r="AE13" s="86">
        <f t="array" ref="AE13">((CONFIG!$G36*Commandes!AE13)+IF(ROUND((AE$8-CONFIG!$D$7)/31,0)&gt;=(CONFIG!$E36+CONFIG!$F36),INDEX(Commandes!$D13:'Commandes'!$BK13,,COLUMN(AE$8)-COLUMN($D$8)+1-(CONFIG!$E36+CONFIG!$F36)),0)*(1-CONFIG!$G36))*CONFIG!$D36</f>
        <v>0</v>
      </c>
      <c r="AF13" s="86">
        <f t="array" ref="AF13">((CONFIG!$G36*Commandes!AF13)+IF(ROUND((AF$8-CONFIG!$D$7)/31,0)&gt;=(CONFIG!$E36+CONFIG!$F36),INDEX(Commandes!$D13:'Commandes'!$BK13,,COLUMN(AF$8)-COLUMN($D$8)+1-(CONFIG!$E36+CONFIG!$F36)),0)*(1-CONFIG!$G36))*CONFIG!$D36</f>
        <v>0</v>
      </c>
      <c r="AG13" s="86">
        <f t="array" ref="AG13">((CONFIG!$G36*Commandes!AG13)+IF(ROUND((AG$8-CONFIG!$D$7)/31,0)&gt;=(CONFIG!$E36+CONFIG!$F36),INDEX(Commandes!$D13:'Commandes'!$BK13,,COLUMN(AG$8)-COLUMN($D$8)+1-(CONFIG!$E36+CONFIG!$F36)),0)*(1-CONFIG!$G36))*CONFIG!$D36</f>
        <v>0</v>
      </c>
      <c r="AH13" s="86">
        <f t="array" ref="AH13">((CONFIG!$G36*Commandes!AH13)+IF(ROUND((AH$8-CONFIG!$D$7)/31,0)&gt;=(CONFIG!$E36+CONFIG!$F36),INDEX(Commandes!$D13:'Commandes'!$BK13,,COLUMN(AH$8)-COLUMN($D$8)+1-(CONFIG!$E36+CONFIG!$F36)),0)*(1-CONFIG!$G36))*CONFIG!$D36</f>
        <v>0</v>
      </c>
      <c r="AI13" s="86">
        <f t="array" ref="AI13">((CONFIG!$G36*Commandes!AI13)+IF(ROUND((AI$8-CONFIG!$D$7)/31,0)&gt;=(CONFIG!$E36+CONFIG!$F36),INDEX(Commandes!$D13:'Commandes'!$BK13,,COLUMN(AI$8)-COLUMN($D$8)+1-(CONFIG!$E36+CONFIG!$F36)),0)*(1-CONFIG!$G36))*CONFIG!$D36</f>
        <v>0</v>
      </c>
      <c r="AJ13" s="86">
        <f t="array" ref="AJ13">((CONFIG!$G36*Commandes!AJ13)+IF(ROUND((AJ$8-CONFIG!$D$7)/31,0)&gt;=(CONFIG!$E36+CONFIG!$F36),INDEX(Commandes!$D13:'Commandes'!$BK13,,COLUMN(AJ$8)-COLUMN($D$8)+1-(CONFIG!$E36+CONFIG!$F36)),0)*(1-CONFIG!$G36))*CONFIG!$D36</f>
        <v>0</v>
      </c>
      <c r="AK13" s="86">
        <f t="array" ref="AK13">((CONFIG!$G36*Commandes!AK13)+IF(ROUND((AK$8-CONFIG!$D$7)/31,0)&gt;=(CONFIG!$E36+CONFIG!$F36),INDEX(Commandes!$D13:'Commandes'!$BK13,,COLUMN(AK$8)-COLUMN($D$8)+1-(CONFIG!$E36+CONFIG!$F36)),0)*(1-CONFIG!$G36))*CONFIG!$D36</f>
        <v>0</v>
      </c>
      <c r="AL13" s="86">
        <f t="array" ref="AL13">((CONFIG!$G36*Commandes!AL13)+IF(ROUND((AL$8-CONFIG!$D$7)/31,0)&gt;=(CONFIG!$E36+CONFIG!$F36),INDEX(Commandes!$D13:'Commandes'!$BK13,,COLUMN(AL$8)-COLUMN($D$8)+1-(CONFIG!$E36+CONFIG!$F36)),0)*(1-CONFIG!$G36))*CONFIG!$D36</f>
        <v>0</v>
      </c>
      <c r="AM13" s="86">
        <f t="array" ref="AM13">((CONFIG!$G36*Commandes!AM13)+IF(ROUND((AM$8-CONFIG!$D$7)/31,0)&gt;=(CONFIG!$E36+CONFIG!$F36),INDEX(Commandes!$D13:'Commandes'!$BK13,,COLUMN(AM$8)-COLUMN($D$8)+1-(CONFIG!$E36+CONFIG!$F36)),0)*(1-CONFIG!$G36))*CONFIG!$D36</f>
        <v>0</v>
      </c>
      <c r="AN13" s="86">
        <f t="array" ref="AN13">((CONFIG!$G36*Commandes!AN13)+IF(ROUND((AN$8-CONFIG!$D$7)/31,0)&gt;=(CONFIG!$E36+CONFIG!$F36),INDEX(Commandes!$D13:'Commandes'!$BK13,,COLUMN(AN$8)-COLUMN($D$8)+1-(CONFIG!$E36+CONFIG!$F36)),0)*(1-CONFIG!$G36))*CONFIG!$D36</f>
        <v>0</v>
      </c>
      <c r="AO13" s="86">
        <f t="array" ref="AO13">((CONFIG!$G36*Commandes!AO13)+IF(ROUND((AO$8-CONFIG!$D$7)/31,0)&gt;=(CONFIG!$E36+CONFIG!$F36),INDEX(Commandes!$D13:'Commandes'!$BK13,,COLUMN(AO$8)-COLUMN($D$8)+1-(CONFIG!$E36+CONFIG!$F36)),0)*(1-CONFIG!$G36))*CONFIG!$D36</f>
        <v>0</v>
      </c>
      <c r="AP13" s="86">
        <f t="array" ref="AP13">((CONFIG!$G36*Commandes!AP13)+IF(ROUND((AP$8-CONFIG!$D$7)/31,0)&gt;=(CONFIG!$E36+CONFIG!$F36),INDEX(Commandes!$D13:'Commandes'!$BK13,,COLUMN(AP$8)-COLUMN($D$8)+1-(CONFIG!$E36+CONFIG!$F36)),0)*(1-CONFIG!$G36))*CONFIG!$D36</f>
        <v>0</v>
      </c>
      <c r="AQ13" s="86">
        <f t="array" ref="AQ13">((CONFIG!$G36*Commandes!AQ13)+IF(ROUND((AQ$8-CONFIG!$D$7)/31,0)&gt;=(CONFIG!$E36+CONFIG!$F36),INDEX(Commandes!$D13:'Commandes'!$BK13,,COLUMN(AQ$8)-COLUMN($D$8)+1-(CONFIG!$E36+CONFIG!$F36)),0)*(1-CONFIG!$G36))*CONFIG!$D36</f>
        <v>0</v>
      </c>
      <c r="AR13" s="86">
        <f t="array" ref="AR13">((CONFIG!$G36*Commandes!AR13)+IF(ROUND((AR$8-CONFIG!$D$7)/31,0)&gt;=(CONFIG!$E36+CONFIG!$F36),INDEX(Commandes!$D13:'Commandes'!$BK13,,COLUMN(AR$8)-COLUMN($D$8)+1-(CONFIG!$E36+CONFIG!$F36)),0)*(1-CONFIG!$G36))*CONFIG!$D36</f>
        <v>0</v>
      </c>
      <c r="AS13" s="86">
        <f t="array" ref="AS13">((CONFIG!$G36*Commandes!AS13)+IF(ROUND((AS$8-CONFIG!$D$7)/31,0)&gt;=(CONFIG!$E36+CONFIG!$F36),INDEX(Commandes!$D13:'Commandes'!$BK13,,COLUMN(AS$8)-COLUMN($D$8)+1-(CONFIG!$E36+CONFIG!$F36)),0)*(1-CONFIG!$G36))*CONFIG!$D36</f>
        <v>0</v>
      </c>
      <c r="AT13" s="86">
        <f t="array" ref="AT13">((CONFIG!$G36*Commandes!AT13)+IF(ROUND((AT$8-CONFIG!$D$7)/31,0)&gt;=(CONFIG!$E36+CONFIG!$F36),INDEX(Commandes!$D13:'Commandes'!$BK13,,COLUMN(AT$8)-COLUMN($D$8)+1-(CONFIG!$E36+CONFIG!$F36)),0)*(1-CONFIG!$G36))*CONFIG!$D36</f>
        <v>0</v>
      </c>
      <c r="AU13" s="86">
        <f t="array" ref="AU13">((CONFIG!$G36*Commandes!AU13)+IF(ROUND((AU$8-CONFIG!$D$7)/31,0)&gt;=(CONFIG!$E36+CONFIG!$F36),INDEX(Commandes!$D13:'Commandes'!$BK13,,COLUMN(AU$8)-COLUMN($D$8)+1-(CONFIG!$E36+CONFIG!$F36)),0)*(1-CONFIG!$G36))*CONFIG!$D36</f>
        <v>0</v>
      </c>
      <c r="AV13" s="86">
        <f t="array" ref="AV13">((CONFIG!$G36*Commandes!AV13)+IF(ROUND((AV$8-CONFIG!$D$7)/31,0)&gt;=(CONFIG!$E36+CONFIG!$F36),INDEX(Commandes!$D13:'Commandes'!$BK13,,COLUMN(AV$8)-COLUMN($D$8)+1-(CONFIG!$E36+CONFIG!$F36)),0)*(1-CONFIG!$G36))*CONFIG!$D36</f>
        <v>0</v>
      </c>
      <c r="AW13" s="86">
        <f t="array" ref="AW13">((CONFIG!$G36*Commandes!AW13)+IF(ROUND((AW$8-CONFIG!$D$7)/31,0)&gt;=(CONFIG!$E36+CONFIG!$F36),INDEX(Commandes!$D13:'Commandes'!$BK13,,COLUMN(AW$8)-COLUMN($D$8)+1-(CONFIG!$E36+CONFIG!$F36)),0)*(1-CONFIG!$G36))*CONFIG!$D36</f>
        <v>0</v>
      </c>
      <c r="AX13" s="86">
        <f t="array" ref="AX13">((CONFIG!$G36*Commandes!AX13)+IF(ROUND((AX$8-CONFIG!$D$7)/31,0)&gt;=(CONFIG!$E36+CONFIG!$F36),INDEX(Commandes!$D13:'Commandes'!$BK13,,COLUMN(AX$8)-COLUMN($D$8)+1-(CONFIG!$E36+CONFIG!$F36)),0)*(1-CONFIG!$G36))*CONFIG!$D36</f>
        <v>0</v>
      </c>
      <c r="AY13" s="86">
        <f t="array" ref="AY13">((CONFIG!$G36*Commandes!AY13)+IF(ROUND((AY$8-CONFIG!$D$7)/31,0)&gt;=(CONFIG!$E36+CONFIG!$F36),INDEX(Commandes!$D13:'Commandes'!$BK13,,COLUMN(AY$8)-COLUMN($D$8)+1-(CONFIG!$E36+CONFIG!$F36)),0)*(1-CONFIG!$G36))*CONFIG!$D36</f>
        <v>0</v>
      </c>
      <c r="AZ13" s="86">
        <f t="array" ref="AZ13">((CONFIG!$G36*Commandes!AZ13)+IF(ROUND((AZ$8-CONFIG!$D$7)/31,0)&gt;=(CONFIG!$E36+CONFIG!$F36),INDEX(Commandes!$D13:'Commandes'!$BK13,,COLUMN(AZ$8)-COLUMN($D$8)+1-(CONFIG!$E36+CONFIG!$F36)),0)*(1-CONFIG!$G36))*CONFIG!$D36</f>
        <v>0</v>
      </c>
      <c r="BA13" s="86">
        <f t="array" ref="BA13">((CONFIG!$G36*Commandes!BA13)+IF(ROUND((BA$8-CONFIG!$D$7)/31,0)&gt;=(CONFIG!$E36+CONFIG!$F36),INDEX(Commandes!$D13:'Commandes'!$BK13,,COLUMN(BA$8)-COLUMN($D$8)+1-(CONFIG!$E36+CONFIG!$F36)),0)*(1-CONFIG!$G36))*CONFIG!$D36</f>
        <v>0</v>
      </c>
      <c r="BB13" s="86">
        <f t="array" ref="BB13">((CONFIG!$G36*Commandes!BB13)+IF(ROUND((BB$8-CONFIG!$D$7)/31,0)&gt;=(CONFIG!$E36+CONFIG!$F36),INDEX(Commandes!$D13:'Commandes'!$BK13,,COLUMN(BB$8)-COLUMN($D$8)+1-(CONFIG!$E36+CONFIG!$F36)),0)*(1-CONFIG!$G36))*CONFIG!$D36</f>
        <v>0</v>
      </c>
      <c r="BC13" s="86">
        <f t="array" ref="BC13">((CONFIG!$G36*Commandes!BC13)+IF(ROUND((BC$8-CONFIG!$D$7)/31,0)&gt;=(CONFIG!$E36+CONFIG!$F36),INDEX(Commandes!$D13:'Commandes'!$BK13,,COLUMN(BC$8)-COLUMN($D$8)+1-(CONFIG!$E36+CONFIG!$F36)),0)*(1-CONFIG!$G36))*CONFIG!$D36</f>
        <v>0</v>
      </c>
      <c r="BD13" s="86">
        <f t="array" ref="BD13">((CONFIG!$G36*Commandes!BD13)+IF(ROUND((BD$8-CONFIG!$D$7)/31,0)&gt;=(CONFIG!$E36+CONFIG!$F36),INDEX(Commandes!$D13:'Commandes'!$BK13,,COLUMN(BD$8)-COLUMN($D$8)+1-(CONFIG!$E36+CONFIG!$F36)),0)*(1-CONFIG!$G36))*CONFIG!$D36</f>
        <v>0</v>
      </c>
      <c r="BE13" s="86">
        <f t="array" ref="BE13">((CONFIG!$G36*Commandes!BE13)+IF(ROUND((BE$8-CONFIG!$D$7)/31,0)&gt;=(CONFIG!$E36+CONFIG!$F36),INDEX(Commandes!$D13:'Commandes'!$BK13,,COLUMN(BE$8)-COLUMN($D$8)+1-(CONFIG!$E36+CONFIG!$F36)),0)*(1-CONFIG!$G36))*CONFIG!$D36</f>
        <v>0</v>
      </c>
      <c r="BF13" s="86">
        <f t="array" ref="BF13">((CONFIG!$G36*Commandes!BF13)+IF(ROUND((BF$8-CONFIG!$D$7)/31,0)&gt;=(CONFIG!$E36+CONFIG!$F36),INDEX(Commandes!$D13:'Commandes'!$BK13,,COLUMN(BF$8)-COLUMN($D$8)+1-(CONFIG!$E36+CONFIG!$F36)),0)*(1-CONFIG!$G36))*CONFIG!$D36</f>
        <v>0</v>
      </c>
      <c r="BG13" s="86">
        <f t="array" ref="BG13">((CONFIG!$G36*Commandes!BG13)+IF(ROUND((BG$8-CONFIG!$D$7)/31,0)&gt;=(CONFIG!$E36+CONFIG!$F36),INDEX(Commandes!$D13:'Commandes'!$BK13,,COLUMN(BG$8)-COLUMN($D$8)+1-(CONFIG!$E36+CONFIG!$F36)),0)*(1-CONFIG!$G36))*CONFIG!$D36</f>
        <v>0</v>
      </c>
      <c r="BH13" s="86">
        <f t="array" ref="BH13">((CONFIG!$G36*Commandes!BH13)+IF(ROUND((BH$8-CONFIG!$D$7)/31,0)&gt;=(CONFIG!$E36+CONFIG!$F36),INDEX(Commandes!$D13:'Commandes'!$BK13,,COLUMN(BH$8)-COLUMN($D$8)+1-(CONFIG!$E36+CONFIG!$F36)),0)*(1-CONFIG!$G36))*CONFIG!$D36</f>
        <v>0</v>
      </c>
      <c r="BI13" s="86">
        <f t="array" ref="BI13">((CONFIG!$G36*Commandes!BI13)+IF(ROUND((BI$8-CONFIG!$D$7)/31,0)&gt;=(CONFIG!$E36+CONFIG!$F36),INDEX(Commandes!$D13:'Commandes'!$BK13,,COLUMN(BI$8)-COLUMN($D$8)+1-(CONFIG!$E36+CONFIG!$F36)),0)*(1-CONFIG!$G36))*CONFIG!$D36</f>
        <v>0</v>
      </c>
      <c r="BJ13" s="86">
        <f t="array" ref="BJ13">((CONFIG!$G36*Commandes!BJ13)+IF(ROUND((BJ$8-CONFIG!$D$7)/31,0)&gt;=(CONFIG!$E36+CONFIG!$F36),INDEX(Commandes!$D13:'Commandes'!$BK13,,COLUMN(BJ$8)-COLUMN($D$8)+1-(CONFIG!$E36+CONFIG!$F36)),0)*(1-CONFIG!$G36))*CONFIG!$D36</f>
        <v>0</v>
      </c>
      <c r="BK13" s="86">
        <f t="array" ref="BK13">((CONFIG!$G36*Commandes!BK13)+IF(ROUND((BK$8-CONFIG!$D$7)/31,0)&gt;=(CONFIG!$E36+CONFIG!$F36),INDEX(Commandes!$D13:'Commandes'!$BK13,,COLUMN(BK$8)-COLUMN($D$8)+1-(CONFIG!$E36+CONFIG!$F36)),0)*(1-CONFIG!$G36))*CONFIG!$D36</f>
        <v>0</v>
      </c>
      <c r="BL13" s="8"/>
    </row>
    <row r="14" spans="2:64" ht="14.25" customHeight="1" x14ac:dyDescent="0.3">
      <c r="B14" s="5"/>
      <c r="C14" s="85">
        <f>CONFIG!$C$19</f>
        <v>0</v>
      </c>
      <c r="D14" s="86">
        <f t="array" ref="D14">((CONFIG!$G37*Commandes!D14)+IF(ROUND((D$8-CONFIG!$D$7)/31,0)&gt;=(CONFIG!$E37+CONFIG!$F37),INDEX(Commandes!$D14:'Commandes'!$BK14,,COLUMN(D$8)-COLUMN($D$8)+1-(CONFIG!$E37+CONFIG!$F37)),0)*(1-CONFIG!$G37))*CONFIG!$D37</f>
        <v>0</v>
      </c>
      <c r="E14" s="86">
        <f t="array" ref="E14">((CONFIG!$G37*Commandes!E14)+IF(ROUND((E$8-CONFIG!$D$7)/31,0)&gt;=(CONFIG!$E37+CONFIG!$F37),INDEX(Commandes!$D14:'Commandes'!$BK14,,COLUMN(E$8)-COLUMN($D$8)+1-(CONFIG!$E37+CONFIG!$F37)),0)*(1-CONFIG!$G37))*CONFIG!$D37</f>
        <v>0</v>
      </c>
      <c r="F14" s="86">
        <f t="array" ref="F14">((CONFIG!$G37*Commandes!F14)+IF(ROUND((F$8-CONFIG!$D$7)/31,0)&gt;=(CONFIG!$E37+CONFIG!$F37),INDEX(Commandes!$D14:'Commandes'!$BK14,,COLUMN(F$8)-COLUMN($D$8)+1-(CONFIG!$E37+CONFIG!$F37)),0)*(1-CONFIG!$G37))*CONFIG!$D37</f>
        <v>0</v>
      </c>
      <c r="G14" s="86">
        <f t="array" ref="G14">((CONFIG!$G37*Commandes!G14)+IF(ROUND((G$8-CONFIG!$D$7)/31,0)&gt;=(CONFIG!$E37+CONFIG!$F37),INDEX(Commandes!$D14:'Commandes'!$BK14,,COLUMN(G$8)-COLUMN($D$8)+1-(CONFIG!$E37+CONFIG!$F37)),0)*(1-CONFIG!$G37))*CONFIG!$D37</f>
        <v>0</v>
      </c>
      <c r="H14" s="86">
        <f t="array" ref="H14">((CONFIG!$G37*Commandes!H14)+IF(ROUND((H$8-CONFIG!$D$7)/31,0)&gt;=(CONFIG!$E37+CONFIG!$F37),INDEX(Commandes!$D14:'Commandes'!$BK14,,COLUMN(H$8)-COLUMN($D$8)+1-(CONFIG!$E37+CONFIG!$F37)),0)*(1-CONFIG!$G37))*CONFIG!$D37</f>
        <v>0</v>
      </c>
      <c r="I14" s="86">
        <f t="array" ref="I14">((CONFIG!$G37*Commandes!I14)+IF(ROUND((I$8-CONFIG!$D$7)/31,0)&gt;=(CONFIG!$E37+CONFIG!$F37),INDEX(Commandes!$D14:'Commandes'!$BK14,,COLUMN(I$8)-COLUMN($D$8)+1-(CONFIG!$E37+CONFIG!$F37)),0)*(1-CONFIG!$G37))*CONFIG!$D37</f>
        <v>0</v>
      </c>
      <c r="J14" s="86">
        <f t="array" ref="J14">((CONFIG!$G37*Commandes!J14)+IF(ROUND((J$8-CONFIG!$D$7)/31,0)&gt;=(CONFIG!$E37+CONFIG!$F37),INDEX(Commandes!$D14:'Commandes'!$BK14,,COLUMN(J$8)-COLUMN($D$8)+1-(CONFIG!$E37+CONFIG!$F37)),0)*(1-CONFIG!$G37))*CONFIG!$D37</f>
        <v>0</v>
      </c>
      <c r="K14" s="86">
        <f t="array" ref="K14">((CONFIG!$G37*Commandes!K14)+IF(ROUND((K$8-CONFIG!$D$7)/31,0)&gt;=(CONFIG!$E37+CONFIG!$F37),INDEX(Commandes!$D14:'Commandes'!$BK14,,COLUMN(K$8)-COLUMN($D$8)+1-(CONFIG!$E37+CONFIG!$F37)),0)*(1-CONFIG!$G37))*CONFIG!$D37</f>
        <v>0</v>
      </c>
      <c r="L14" s="86">
        <f t="array" ref="L14">((CONFIG!$G37*Commandes!L14)+IF(ROUND((L$8-CONFIG!$D$7)/31,0)&gt;=(CONFIG!$E37+CONFIG!$F37),INDEX(Commandes!$D14:'Commandes'!$BK14,,COLUMN(L$8)-COLUMN($D$8)+1-(CONFIG!$E37+CONFIG!$F37)),0)*(1-CONFIG!$G37))*CONFIG!$D37</f>
        <v>0</v>
      </c>
      <c r="M14" s="86">
        <f t="array" ref="M14">((CONFIG!$G37*Commandes!M14)+IF(ROUND((M$8-CONFIG!$D$7)/31,0)&gt;=(CONFIG!$E37+CONFIG!$F37),INDEX(Commandes!$D14:'Commandes'!$BK14,,COLUMN(M$8)-COLUMN($D$8)+1-(CONFIG!$E37+CONFIG!$F37)),0)*(1-CONFIG!$G37))*CONFIG!$D37</f>
        <v>0</v>
      </c>
      <c r="N14" s="86">
        <f t="array" ref="N14">((CONFIG!$G37*Commandes!N14)+IF(ROUND((N$8-CONFIG!$D$7)/31,0)&gt;=(CONFIG!$E37+CONFIG!$F37),INDEX(Commandes!$D14:'Commandes'!$BK14,,COLUMN(N$8)-COLUMN($D$8)+1-(CONFIG!$E37+CONFIG!$F37)),0)*(1-CONFIG!$G37))*CONFIG!$D37</f>
        <v>0</v>
      </c>
      <c r="O14" s="86">
        <f t="array" ref="O14">((CONFIG!$G37*Commandes!O14)+IF(ROUND((O$8-CONFIG!$D$7)/31,0)&gt;=(CONFIG!$E37+CONFIG!$F37),INDEX(Commandes!$D14:'Commandes'!$BK14,,COLUMN(O$8)-COLUMN($D$8)+1-(CONFIG!$E37+CONFIG!$F37)),0)*(1-CONFIG!$G37))*CONFIG!$D37</f>
        <v>0</v>
      </c>
      <c r="P14" s="86">
        <f t="array" ref="P14">((CONFIG!$G37*Commandes!P14)+IF(ROUND((P$8-CONFIG!$D$7)/31,0)&gt;=(CONFIG!$E37+CONFIG!$F37),INDEX(Commandes!$D14:'Commandes'!$BK14,,COLUMN(P$8)-COLUMN($D$8)+1-(CONFIG!$E37+CONFIG!$F37)),0)*(1-CONFIG!$G37))*CONFIG!$D37</f>
        <v>0</v>
      </c>
      <c r="Q14" s="86">
        <f t="array" ref="Q14">((CONFIG!$G37*Commandes!Q14)+IF(ROUND((Q$8-CONFIG!$D$7)/31,0)&gt;=(CONFIG!$E37+CONFIG!$F37),INDEX(Commandes!$D14:'Commandes'!$BK14,,COLUMN(Q$8)-COLUMN($D$8)+1-(CONFIG!$E37+CONFIG!$F37)),0)*(1-CONFIG!$G37))*CONFIG!$D37</f>
        <v>0</v>
      </c>
      <c r="R14" s="86">
        <f t="array" ref="R14">((CONFIG!$G37*Commandes!R14)+IF(ROUND((R$8-CONFIG!$D$7)/31,0)&gt;=(CONFIG!$E37+CONFIG!$F37),INDEX(Commandes!$D14:'Commandes'!$BK14,,COLUMN(R$8)-COLUMN($D$8)+1-(CONFIG!$E37+CONFIG!$F37)),0)*(1-CONFIG!$G37))*CONFIG!$D37</f>
        <v>0</v>
      </c>
      <c r="S14" s="86">
        <f t="array" ref="S14">((CONFIG!$G37*Commandes!S14)+IF(ROUND((S$8-CONFIG!$D$7)/31,0)&gt;=(CONFIG!$E37+CONFIG!$F37),INDEX(Commandes!$D14:'Commandes'!$BK14,,COLUMN(S$8)-COLUMN($D$8)+1-(CONFIG!$E37+CONFIG!$F37)),0)*(1-CONFIG!$G37))*CONFIG!$D37</f>
        <v>0</v>
      </c>
      <c r="T14" s="86">
        <f t="array" ref="T14">((CONFIG!$G37*Commandes!T14)+IF(ROUND((T$8-CONFIG!$D$7)/31,0)&gt;=(CONFIG!$E37+CONFIG!$F37),INDEX(Commandes!$D14:'Commandes'!$BK14,,COLUMN(T$8)-COLUMN($D$8)+1-(CONFIG!$E37+CONFIG!$F37)),0)*(1-CONFIG!$G37))*CONFIG!$D37</f>
        <v>0</v>
      </c>
      <c r="U14" s="86">
        <f t="array" ref="U14">((CONFIG!$G37*Commandes!U14)+IF(ROUND((U$8-CONFIG!$D$7)/31,0)&gt;=(CONFIG!$E37+CONFIG!$F37),INDEX(Commandes!$D14:'Commandes'!$BK14,,COLUMN(U$8)-COLUMN($D$8)+1-(CONFIG!$E37+CONFIG!$F37)),0)*(1-CONFIG!$G37))*CONFIG!$D37</f>
        <v>0</v>
      </c>
      <c r="V14" s="86">
        <f t="array" ref="V14">((CONFIG!$G37*Commandes!V14)+IF(ROUND((V$8-CONFIG!$D$7)/31,0)&gt;=(CONFIG!$E37+CONFIG!$F37),INDEX(Commandes!$D14:'Commandes'!$BK14,,COLUMN(V$8)-COLUMN($D$8)+1-(CONFIG!$E37+CONFIG!$F37)),0)*(1-CONFIG!$G37))*CONFIG!$D37</f>
        <v>0</v>
      </c>
      <c r="W14" s="86">
        <f t="array" ref="W14">((CONFIG!$G37*Commandes!W14)+IF(ROUND((W$8-CONFIG!$D$7)/31,0)&gt;=(CONFIG!$E37+CONFIG!$F37),INDEX(Commandes!$D14:'Commandes'!$BK14,,COLUMN(W$8)-COLUMN($D$8)+1-(CONFIG!$E37+CONFIG!$F37)),0)*(1-CONFIG!$G37))*CONFIG!$D37</f>
        <v>0</v>
      </c>
      <c r="X14" s="86">
        <f t="array" ref="X14">((CONFIG!$G37*Commandes!X14)+IF(ROUND((X$8-CONFIG!$D$7)/31,0)&gt;=(CONFIG!$E37+CONFIG!$F37),INDEX(Commandes!$D14:'Commandes'!$BK14,,COLUMN(X$8)-COLUMN($D$8)+1-(CONFIG!$E37+CONFIG!$F37)),0)*(1-CONFIG!$G37))*CONFIG!$D37</f>
        <v>0</v>
      </c>
      <c r="Y14" s="86">
        <f t="array" ref="Y14">((CONFIG!$G37*Commandes!Y14)+IF(ROUND((Y$8-CONFIG!$D$7)/31,0)&gt;=(CONFIG!$E37+CONFIG!$F37),INDEX(Commandes!$D14:'Commandes'!$BK14,,COLUMN(Y$8)-COLUMN($D$8)+1-(CONFIG!$E37+CONFIG!$F37)),0)*(1-CONFIG!$G37))*CONFIG!$D37</f>
        <v>0</v>
      </c>
      <c r="Z14" s="86">
        <f t="array" ref="Z14">((CONFIG!$G37*Commandes!Z14)+IF(ROUND((Z$8-CONFIG!$D$7)/31,0)&gt;=(CONFIG!$E37+CONFIG!$F37),INDEX(Commandes!$D14:'Commandes'!$BK14,,COLUMN(Z$8)-COLUMN($D$8)+1-(CONFIG!$E37+CONFIG!$F37)),0)*(1-CONFIG!$G37))*CONFIG!$D37</f>
        <v>0</v>
      </c>
      <c r="AA14" s="86">
        <f t="array" ref="AA14">((CONFIG!$G37*Commandes!AA14)+IF(ROUND((AA$8-CONFIG!$D$7)/31,0)&gt;=(CONFIG!$E37+CONFIG!$F37),INDEX(Commandes!$D14:'Commandes'!$BK14,,COLUMN(AA$8)-COLUMN($D$8)+1-(CONFIG!$E37+CONFIG!$F37)),0)*(1-CONFIG!$G37))*CONFIG!$D37</f>
        <v>0</v>
      </c>
      <c r="AB14" s="86">
        <f t="array" ref="AB14">((CONFIG!$G37*Commandes!AB14)+IF(ROUND((AB$8-CONFIG!$D$7)/31,0)&gt;=(CONFIG!$E37+CONFIG!$F37),INDEX(Commandes!$D14:'Commandes'!$BK14,,COLUMN(AB$8)-COLUMN($D$8)+1-(CONFIG!$E37+CONFIG!$F37)),0)*(1-CONFIG!$G37))*CONFIG!$D37</f>
        <v>0</v>
      </c>
      <c r="AC14" s="86">
        <f t="array" ref="AC14">((CONFIG!$G37*Commandes!AC14)+IF(ROUND((AC$8-CONFIG!$D$7)/31,0)&gt;=(CONFIG!$E37+CONFIG!$F37),INDEX(Commandes!$D14:'Commandes'!$BK14,,COLUMN(AC$8)-COLUMN($D$8)+1-(CONFIG!$E37+CONFIG!$F37)),0)*(1-CONFIG!$G37))*CONFIG!$D37</f>
        <v>0</v>
      </c>
      <c r="AD14" s="86">
        <f t="array" ref="AD14">((CONFIG!$G37*Commandes!AD14)+IF(ROUND((AD$8-CONFIG!$D$7)/31,0)&gt;=(CONFIG!$E37+CONFIG!$F37),INDEX(Commandes!$D14:'Commandes'!$BK14,,COLUMN(AD$8)-COLUMN($D$8)+1-(CONFIG!$E37+CONFIG!$F37)),0)*(1-CONFIG!$G37))*CONFIG!$D37</f>
        <v>0</v>
      </c>
      <c r="AE14" s="86">
        <f t="array" ref="AE14">((CONFIG!$G37*Commandes!AE14)+IF(ROUND((AE$8-CONFIG!$D$7)/31,0)&gt;=(CONFIG!$E37+CONFIG!$F37),INDEX(Commandes!$D14:'Commandes'!$BK14,,COLUMN(AE$8)-COLUMN($D$8)+1-(CONFIG!$E37+CONFIG!$F37)),0)*(1-CONFIG!$G37))*CONFIG!$D37</f>
        <v>0</v>
      </c>
      <c r="AF14" s="86">
        <f t="array" ref="AF14">((CONFIG!$G37*Commandes!AF14)+IF(ROUND((AF$8-CONFIG!$D$7)/31,0)&gt;=(CONFIG!$E37+CONFIG!$F37),INDEX(Commandes!$D14:'Commandes'!$BK14,,COLUMN(AF$8)-COLUMN($D$8)+1-(CONFIG!$E37+CONFIG!$F37)),0)*(1-CONFIG!$G37))*CONFIG!$D37</f>
        <v>0</v>
      </c>
      <c r="AG14" s="86">
        <f t="array" ref="AG14">((CONFIG!$G37*Commandes!AG14)+IF(ROUND((AG$8-CONFIG!$D$7)/31,0)&gt;=(CONFIG!$E37+CONFIG!$F37),INDEX(Commandes!$D14:'Commandes'!$BK14,,COLUMN(AG$8)-COLUMN($D$8)+1-(CONFIG!$E37+CONFIG!$F37)),0)*(1-CONFIG!$G37))*CONFIG!$D37</f>
        <v>0</v>
      </c>
      <c r="AH14" s="86">
        <f t="array" ref="AH14">((CONFIG!$G37*Commandes!AH14)+IF(ROUND((AH$8-CONFIG!$D$7)/31,0)&gt;=(CONFIG!$E37+CONFIG!$F37),INDEX(Commandes!$D14:'Commandes'!$BK14,,COLUMN(AH$8)-COLUMN($D$8)+1-(CONFIG!$E37+CONFIG!$F37)),0)*(1-CONFIG!$G37))*CONFIG!$D37</f>
        <v>0</v>
      </c>
      <c r="AI14" s="86">
        <f t="array" ref="AI14">((CONFIG!$G37*Commandes!AI14)+IF(ROUND((AI$8-CONFIG!$D$7)/31,0)&gt;=(CONFIG!$E37+CONFIG!$F37),INDEX(Commandes!$D14:'Commandes'!$BK14,,COLUMN(AI$8)-COLUMN($D$8)+1-(CONFIG!$E37+CONFIG!$F37)),0)*(1-CONFIG!$G37))*CONFIG!$D37</f>
        <v>0</v>
      </c>
      <c r="AJ14" s="86">
        <f t="array" ref="AJ14">((CONFIG!$G37*Commandes!AJ14)+IF(ROUND((AJ$8-CONFIG!$D$7)/31,0)&gt;=(CONFIG!$E37+CONFIG!$F37),INDEX(Commandes!$D14:'Commandes'!$BK14,,COLUMN(AJ$8)-COLUMN($D$8)+1-(CONFIG!$E37+CONFIG!$F37)),0)*(1-CONFIG!$G37))*CONFIG!$D37</f>
        <v>0</v>
      </c>
      <c r="AK14" s="86">
        <f t="array" ref="AK14">((CONFIG!$G37*Commandes!AK14)+IF(ROUND((AK$8-CONFIG!$D$7)/31,0)&gt;=(CONFIG!$E37+CONFIG!$F37),INDEX(Commandes!$D14:'Commandes'!$BK14,,COLUMN(AK$8)-COLUMN($D$8)+1-(CONFIG!$E37+CONFIG!$F37)),0)*(1-CONFIG!$G37))*CONFIG!$D37</f>
        <v>0</v>
      </c>
      <c r="AL14" s="86">
        <f t="array" ref="AL14">((CONFIG!$G37*Commandes!AL14)+IF(ROUND((AL$8-CONFIG!$D$7)/31,0)&gt;=(CONFIG!$E37+CONFIG!$F37),INDEX(Commandes!$D14:'Commandes'!$BK14,,COLUMN(AL$8)-COLUMN($D$8)+1-(CONFIG!$E37+CONFIG!$F37)),0)*(1-CONFIG!$G37))*CONFIG!$D37</f>
        <v>0</v>
      </c>
      <c r="AM14" s="86">
        <f t="array" ref="AM14">((CONFIG!$G37*Commandes!AM14)+IF(ROUND((AM$8-CONFIG!$D$7)/31,0)&gt;=(CONFIG!$E37+CONFIG!$F37),INDEX(Commandes!$D14:'Commandes'!$BK14,,COLUMN(AM$8)-COLUMN($D$8)+1-(CONFIG!$E37+CONFIG!$F37)),0)*(1-CONFIG!$G37))*CONFIG!$D37</f>
        <v>0</v>
      </c>
      <c r="AN14" s="86">
        <f t="array" ref="AN14">((CONFIG!$G37*Commandes!AN14)+IF(ROUND((AN$8-CONFIG!$D$7)/31,0)&gt;=(CONFIG!$E37+CONFIG!$F37),INDEX(Commandes!$D14:'Commandes'!$BK14,,COLUMN(AN$8)-COLUMN($D$8)+1-(CONFIG!$E37+CONFIG!$F37)),0)*(1-CONFIG!$G37))*CONFIG!$D37</f>
        <v>0</v>
      </c>
      <c r="AO14" s="86">
        <f t="array" ref="AO14">((CONFIG!$G37*Commandes!AO14)+IF(ROUND((AO$8-CONFIG!$D$7)/31,0)&gt;=(CONFIG!$E37+CONFIG!$F37),INDEX(Commandes!$D14:'Commandes'!$BK14,,COLUMN(AO$8)-COLUMN($D$8)+1-(CONFIG!$E37+CONFIG!$F37)),0)*(1-CONFIG!$G37))*CONFIG!$D37</f>
        <v>0</v>
      </c>
      <c r="AP14" s="86">
        <f t="array" ref="AP14">((CONFIG!$G37*Commandes!AP14)+IF(ROUND((AP$8-CONFIG!$D$7)/31,0)&gt;=(CONFIG!$E37+CONFIG!$F37),INDEX(Commandes!$D14:'Commandes'!$BK14,,COLUMN(AP$8)-COLUMN($D$8)+1-(CONFIG!$E37+CONFIG!$F37)),0)*(1-CONFIG!$G37))*CONFIG!$D37</f>
        <v>0</v>
      </c>
      <c r="AQ14" s="86">
        <f t="array" ref="AQ14">((CONFIG!$G37*Commandes!AQ14)+IF(ROUND((AQ$8-CONFIG!$D$7)/31,0)&gt;=(CONFIG!$E37+CONFIG!$F37),INDEX(Commandes!$D14:'Commandes'!$BK14,,COLUMN(AQ$8)-COLUMN($D$8)+1-(CONFIG!$E37+CONFIG!$F37)),0)*(1-CONFIG!$G37))*CONFIG!$D37</f>
        <v>0</v>
      </c>
      <c r="AR14" s="86">
        <f t="array" ref="AR14">((CONFIG!$G37*Commandes!AR14)+IF(ROUND((AR$8-CONFIG!$D$7)/31,0)&gt;=(CONFIG!$E37+CONFIG!$F37),INDEX(Commandes!$D14:'Commandes'!$BK14,,COLUMN(AR$8)-COLUMN($D$8)+1-(CONFIG!$E37+CONFIG!$F37)),0)*(1-CONFIG!$G37))*CONFIG!$D37</f>
        <v>0</v>
      </c>
      <c r="AS14" s="86">
        <f t="array" ref="AS14">((CONFIG!$G37*Commandes!AS14)+IF(ROUND((AS$8-CONFIG!$D$7)/31,0)&gt;=(CONFIG!$E37+CONFIG!$F37),INDEX(Commandes!$D14:'Commandes'!$BK14,,COLUMN(AS$8)-COLUMN($D$8)+1-(CONFIG!$E37+CONFIG!$F37)),0)*(1-CONFIG!$G37))*CONFIG!$D37</f>
        <v>0</v>
      </c>
      <c r="AT14" s="86">
        <f t="array" ref="AT14">((CONFIG!$G37*Commandes!AT14)+IF(ROUND((AT$8-CONFIG!$D$7)/31,0)&gt;=(CONFIG!$E37+CONFIG!$F37),INDEX(Commandes!$D14:'Commandes'!$BK14,,COLUMN(AT$8)-COLUMN($D$8)+1-(CONFIG!$E37+CONFIG!$F37)),0)*(1-CONFIG!$G37))*CONFIG!$D37</f>
        <v>0</v>
      </c>
      <c r="AU14" s="86">
        <f t="array" ref="AU14">((CONFIG!$G37*Commandes!AU14)+IF(ROUND((AU$8-CONFIG!$D$7)/31,0)&gt;=(CONFIG!$E37+CONFIG!$F37),INDEX(Commandes!$D14:'Commandes'!$BK14,,COLUMN(AU$8)-COLUMN($D$8)+1-(CONFIG!$E37+CONFIG!$F37)),0)*(1-CONFIG!$G37))*CONFIG!$D37</f>
        <v>0</v>
      </c>
      <c r="AV14" s="86">
        <f t="array" ref="AV14">((CONFIG!$G37*Commandes!AV14)+IF(ROUND((AV$8-CONFIG!$D$7)/31,0)&gt;=(CONFIG!$E37+CONFIG!$F37),INDEX(Commandes!$D14:'Commandes'!$BK14,,COLUMN(AV$8)-COLUMN($D$8)+1-(CONFIG!$E37+CONFIG!$F37)),0)*(1-CONFIG!$G37))*CONFIG!$D37</f>
        <v>0</v>
      </c>
      <c r="AW14" s="86">
        <f t="array" ref="AW14">((CONFIG!$G37*Commandes!AW14)+IF(ROUND((AW$8-CONFIG!$D$7)/31,0)&gt;=(CONFIG!$E37+CONFIG!$F37),INDEX(Commandes!$D14:'Commandes'!$BK14,,COLUMN(AW$8)-COLUMN($D$8)+1-(CONFIG!$E37+CONFIG!$F37)),0)*(1-CONFIG!$G37))*CONFIG!$D37</f>
        <v>0</v>
      </c>
      <c r="AX14" s="86">
        <f t="array" ref="AX14">((CONFIG!$G37*Commandes!AX14)+IF(ROUND((AX$8-CONFIG!$D$7)/31,0)&gt;=(CONFIG!$E37+CONFIG!$F37),INDEX(Commandes!$D14:'Commandes'!$BK14,,COLUMN(AX$8)-COLUMN($D$8)+1-(CONFIG!$E37+CONFIG!$F37)),0)*(1-CONFIG!$G37))*CONFIG!$D37</f>
        <v>0</v>
      </c>
      <c r="AY14" s="86">
        <f t="array" ref="AY14">((CONFIG!$G37*Commandes!AY14)+IF(ROUND((AY$8-CONFIG!$D$7)/31,0)&gt;=(CONFIG!$E37+CONFIG!$F37),INDEX(Commandes!$D14:'Commandes'!$BK14,,COLUMN(AY$8)-COLUMN($D$8)+1-(CONFIG!$E37+CONFIG!$F37)),0)*(1-CONFIG!$G37))*CONFIG!$D37</f>
        <v>0</v>
      </c>
      <c r="AZ14" s="86">
        <f t="array" ref="AZ14">((CONFIG!$G37*Commandes!AZ14)+IF(ROUND((AZ$8-CONFIG!$D$7)/31,0)&gt;=(CONFIG!$E37+CONFIG!$F37),INDEX(Commandes!$D14:'Commandes'!$BK14,,COLUMN(AZ$8)-COLUMN($D$8)+1-(CONFIG!$E37+CONFIG!$F37)),0)*(1-CONFIG!$G37))*CONFIG!$D37</f>
        <v>0</v>
      </c>
      <c r="BA14" s="86">
        <f t="array" ref="BA14">((CONFIG!$G37*Commandes!BA14)+IF(ROUND((BA$8-CONFIG!$D$7)/31,0)&gt;=(CONFIG!$E37+CONFIG!$F37),INDEX(Commandes!$D14:'Commandes'!$BK14,,COLUMN(BA$8)-COLUMN($D$8)+1-(CONFIG!$E37+CONFIG!$F37)),0)*(1-CONFIG!$G37))*CONFIG!$D37</f>
        <v>0</v>
      </c>
      <c r="BB14" s="86">
        <f t="array" ref="BB14">((CONFIG!$G37*Commandes!BB14)+IF(ROUND((BB$8-CONFIG!$D$7)/31,0)&gt;=(CONFIG!$E37+CONFIG!$F37),INDEX(Commandes!$D14:'Commandes'!$BK14,,COLUMN(BB$8)-COLUMN($D$8)+1-(CONFIG!$E37+CONFIG!$F37)),0)*(1-CONFIG!$G37))*CONFIG!$D37</f>
        <v>0</v>
      </c>
      <c r="BC14" s="86">
        <f t="array" ref="BC14">((CONFIG!$G37*Commandes!BC14)+IF(ROUND((BC$8-CONFIG!$D$7)/31,0)&gt;=(CONFIG!$E37+CONFIG!$F37),INDEX(Commandes!$D14:'Commandes'!$BK14,,COLUMN(BC$8)-COLUMN($D$8)+1-(CONFIG!$E37+CONFIG!$F37)),0)*(1-CONFIG!$G37))*CONFIG!$D37</f>
        <v>0</v>
      </c>
      <c r="BD14" s="86">
        <f t="array" ref="BD14">((CONFIG!$G37*Commandes!BD14)+IF(ROUND((BD$8-CONFIG!$D$7)/31,0)&gt;=(CONFIG!$E37+CONFIG!$F37),INDEX(Commandes!$D14:'Commandes'!$BK14,,COLUMN(BD$8)-COLUMN($D$8)+1-(CONFIG!$E37+CONFIG!$F37)),0)*(1-CONFIG!$G37))*CONFIG!$D37</f>
        <v>0</v>
      </c>
      <c r="BE14" s="86">
        <f t="array" ref="BE14">((CONFIG!$G37*Commandes!BE14)+IF(ROUND((BE$8-CONFIG!$D$7)/31,0)&gt;=(CONFIG!$E37+CONFIG!$F37),INDEX(Commandes!$D14:'Commandes'!$BK14,,COLUMN(BE$8)-COLUMN($D$8)+1-(CONFIG!$E37+CONFIG!$F37)),0)*(1-CONFIG!$G37))*CONFIG!$D37</f>
        <v>0</v>
      </c>
      <c r="BF14" s="86">
        <f t="array" ref="BF14">((CONFIG!$G37*Commandes!BF14)+IF(ROUND((BF$8-CONFIG!$D$7)/31,0)&gt;=(CONFIG!$E37+CONFIG!$F37),INDEX(Commandes!$D14:'Commandes'!$BK14,,COLUMN(BF$8)-COLUMN($D$8)+1-(CONFIG!$E37+CONFIG!$F37)),0)*(1-CONFIG!$G37))*CONFIG!$D37</f>
        <v>0</v>
      </c>
      <c r="BG14" s="86">
        <f t="array" ref="BG14">((CONFIG!$G37*Commandes!BG14)+IF(ROUND((BG$8-CONFIG!$D$7)/31,0)&gt;=(CONFIG!$E37+CONFIG!$F37),INDEX(Commandes!$D14:'Commandes'!$BK14,,COLUMN(BG$8)-COLUMN($D$8)+1-(CONFIG!$E37+CONFIG!$F37)),0)*(1-CONFIG!$G37))*CONFIG!$D37</f>
        <v>0</v>
      </c>
      <c r="BH14" s="86">
        <f t="array" ref="BH14">((CONFIG!$G37*Commandes!BH14)+IF(ROUND((BH$8-CONFIG!$D$7)/31,0)&gt;=(CONFIG!$E37+CONFIG!$F37),INDEX(Commandes!$D14:'Commandes'!$BK14,,COLUMN(BH$8)-COLUMN($D$8)+1-(CONFIG!$E37+CONFIG!$F37)),0)*(1-CONFIG!$G37))*CONFIG!$D37</f>
        <v>0</v>
      </c>
      <c r="BI14" s="86">
        <f t="array" ref="BI14">((CONFIG!$G37*Commandes!BI14)+IF(ROUND((BI$8-CONFIG!$D$7)/31,0)&gt;=(CONFIG!$E37+CONFIG!$F37),INDEX(Commandes!$D14:'Commandes'!$BK14,,COLUMN(BI$8)-COLUMN($D$8)+1-(CONFIG!$E37+CONFIG!$F37)),0)*(1-CONFIG!$G37))*CONFIG!$D37</f>
        <v>0</v>
      </c>
      <c r="BJ14" s="86">
        <f t="array" ref="BJ14">((CONFIG!$G37*Commandes!BJ14)+IF(ROUND((BJ$8-CONFIG!$D$7)/31,0)&gt;=(CONFIG!$E37+CONFIG!$F37),INDEX(Commandes!$D14:'Commandes'!$BK14,,COLUMN(BJ$8)-COLUMN($D$8)+1-(CONFIG!$E37+CONFIG!$F37)),0)*(1-CONFIG!$G37))*CONFIG!$D37</f>
        <v>0</v>
      </c>
      <c r="BK14" s="86">
        <f t="array" ref="BK14">((CONFIG!$G37*Commandes!BK14)+IF(ROUND((BK$8-CONFIG!$D$7)/31,0)&gt;=(CONFIG!$E37+CONFIG!$F37),INDEX(Commandes!$D14:'Commandes'!$BK14,,COLUMN(BK$8)-COLUMN($D$8)+1-(CONFIG!$E37+CONFIG!$F37)),0)*(1-CONFIG!$G37))*CONFIG!$D37</f>
        <v>0</v>
      </c>
      <c r="BL14" s="8"/>
    </row>
    <row r="15" spans="2:64" ht="14.25" customHeight="1" x14ac:dyDescent="0.3">
      <c r="B15" s="5"/>
      <c r="C15" s="85">
        <f>CONFIG!$C$20</f>
        <v>0</v>
      </c>
      <c r="D15" s="86">
        <f t="array" ref="D15">((CONFIG!$G38*Commandes!D15)+IF(ROUND((D$8-CONFIG!$D$7)/31,0)&gt;=(CONFIG!$E38+CONFIG!$F38),INDEX(Commandes!$D15:'Commandes'!$BK15,,COLUMN(D$8)-COLUMN($D$8)+1-(CONFIG!$E38+CONFIG!$F38)),0)*(1-CONFIG!$G38))*CONFIG!$D38</f>
        <v>0</v>
      </c>
      <c r="E15" s="86">
        <f t="array" ref="E15">((CONFIG!$G38*Commandes!E15)+IF(ROUND((E$8-CONFIG!$D$7)/31,0)&gt;=(CONFIG!$E38+CONFIG!$F38),INDEX(Commandes!$D15:'Commandes'!$BK15,,COLUMN(E$8)-COLUMN($D$8)+1-(CONFIG!$E38+CONFIG!$F38)),0)*(1-CONFIG!$G38))*CONFIG!$D38</f>
        <v>0</v>
      </c>
      <c r="F15" s="86">
        <f t="array" ref="F15">((CONFIG!$G38*Commandes!F15)+IF(ROUND((F$8-CONFIG!$D$7)/31,0)&gt;=(CONFIG!$E38+CONFIG!$F38),INDEX(Commandes!$D15:'Commandes'!$BK15,,COLUMN(F$8)-COLUMN($D$8)+1-(CONFIG!$E38+CONFIG!$F38)),0)*(1-CONFIG!$G38))*CONFIG!$D38</f>
        <v>0</v>
      </c>
      <c r="G15" s="86">
        <f t="array" ref="G15">((CONFIG!$G38*Commandes!G15)+IF(ROUND((G$8-CONFIG!$D$7)/31,0)&gt;=(CONFIG!$E38+CONFIG!$F38),INDEX(Commandes!$D15:'Commandes'!$BK15,,COLUMN(G$8)-COLUMN($D$8)+1-(CONFIG!$E38+CONFIG!$F38)),0)*(1-CONFIG!$G38))*CONFIG!$D38</f>
        <v>0</v>
      </c>
      <c r="H15" s="86">
        <f t="array" ref="H15">((CONFIG!$G38*Commandes!H15)+IF(ROUND((H$8-CONFIG!$D$7)/31,0)&gt;=(CONFIG!$E38+CONFIG!$F38),INDEX(Commandes!$D15:'Commandes'!$BK15,,COLUMN(H$8)-COLUMN($D$8)+1-(CONFIG!$E38+CONFIG!$F38)),0)*(1-CONFIG!$G38))*CONFIG!$D38</f>
        <v>0</v>
      </c>
      <c r="I15" s="86">
        <f t="array" ref="I15">((CONFIG!$G38*Commandes!I15)+IF(ROUND((I$8-CONFIG!$D$7)/31,0)&gt;=(CONFIG!$E38+CONFIG!$F38),INDEX(Commandes!$D15:'Commandes'!$BK15,,COLUMN(I$8)-COLUMN($D$8)+1-(CONFIG!$E38+CONFIG!$F38)),0)*(1-CONFIG!$G38))*CONFIG!$D38</f>
        <v>0</v>
      </c>
      <c r="J15" s="86">
        <f t="array" ref="J15">((CONFIG!$G38*Commandes!J15)+IF(ROUND((J$8-CONFIG!$D$7)/31,0)&gt;=(CONFIG!$E38+CONFIG!$F38),INDEX(Commandes!$D15:'Commandes'!$BK15,,COLUMN(J$8)-COLUMN($D$8)+1-(CONFIG!$E38+CONFIG!$F38)),0)*(1-CONFIG!$G38))*CONFIG!$D38</f>
        <v>0</v>
      </c>
      <c r="K15" s="86">
        <f t="array" ref="K15">((CONFIG!$G38*Commandes!K15)+IF(ROUND((K$8-CONFIG!$D$7)/31,0)&gt;=(CONFIG!$E38+CONFIG!$F38),INDEX(Commandes!$D15:'Commandes'!$BK15,,COLUMN(K$8)-COLUMN($D$8)+1-(CONFIG!$E38+CONFIG!$F38)),0)*(1-CONFIG!$G38))*CONFIG!$D38</f>
        <v>0</v>
      </c>
      <c r="L15" s="86">
        <f t="array" ref="L15">((CONFIG!$G38*Commandes!L15)+IF(ROUND((L$8-CONFIG!$D$7)/31,0)&gt;=(CONFIG!$E38+CONFIG!$F38),INDEX(Commandes!$D15:'Commandes'!$BK15,,COLUMN(L$8)-COLUMN($D$8)+1-(CONFIG!$E38+CONFIG!$F38)),0)*(1-CONFIG!$G38))*CONFIG!$D38</f>
        <v>0</v>
      </c>
      <c r="M15" s="86">
        <f t="array" ref="M15">((CONFIG!$G38*Commandes!M15)+IF(ROUND((M$8-CONFIG!$D$7)/31,0)&gt;=(CONFIG!$E38+CONFIG!$F38),INDEX(Commandes!$D15:'Commandes'!$BK15,,COLUMN(M$8)-COLUMN($D$8)+1-(CONFIG!$E38+CONFIG!$F38)),0)*(1-CONFIG!$G38))*CONFIG!$D38</f>
        <v>0</v>
      </c>
      <c r="N15" s="86">
        <f t="array" ref="N15">((CONFIG!$G38*Commandes!N15)+IF(ROUND((N$8-CONFIG!$D$7)/31,0)&gt;=(CONFIG!$E38+CONFIG!$F38),INDEX(Commandes!$D15:'Commandes'!$BK15,,COLUMN(N$8)-COLUMN($D$8)+1-(CONFIG!$E38+CONFIG!$F38)),0)*(1-CONFIG!$G38))*CONFIG!$D38</f>
        <v>0</v>
      </c>
      <c r="O15" s="86">
        <f t="array" ref="O15">((CONFIG!$G38*Commandes!O15)+IF(ROUND((O$8-CONFIG!$D$7)/31,0)&gt;=(CONFIG!$E38+CONFIG!$F38),INDEX(Commandes!$D15:'Commandes'!$BK15,,COLUMN(O$8)-COLUMN($D$8)+1-(CONFIG!$E38+CONFIG!$F38)),0)*(1-CONFIG!$G38))*CONFIG!$D38</f>
        <v>0</v>
      </c>
      <c r="P15" s="86">
        <f t="array" ref="P15">((CONFIG!$G38*Commandes!P15)+IF(ROUND((P$8-CONFIG!$D$7)/31,0)&gt;=(CONFIG!$E38+CONFIG!$F38),INDEX(Commandes!$D15:'Commandes'!$BK15,,COLUMN(P$8)-COLUMN($D$8)+1-(CONFIG!$E38+CONFIG!$F38)),0)*(1-CONFIG!$G38))*CONFIG!$D38</f>
        <v>0</v>
      </c>
      <c r="Q15" s="86">
        <f t="array" ref="Q15">((CONFIG!$G38*Commandes!Q15)+IF(ROUND((Q$8-CONFIG!$D$7)/31,0)&gt;=(CONFIG!$E38+CONFIG!$F38),INDEX(Commandes!$D15:'Commandes'!$BK15,,COLUMN(Q$8)-COLUMN($D$8)+1-(CONFIG!$E38+CONFIG!$F38)),0)*(1-CONFIG!$G38))*CONFIG!$D38</f>
        <v>0</v>
      </c>
      <c r="R15" s="86">
        <f t="array" ref="R15">((CONFIG!$G38*Commandes!R15)+IF(ROUND((R$8-CONFIG!$D$7)/31,0)&gt;=(CONFIG!$E38+CONFIG!$F38),INDEX(Commandes!$D15:'Commandes'!$BK15,,COLUMN(R$8)-COLUMN($D$8)+1-(CONFIG!$E38+CONFIG!$F38)),0)*(1-CONFIG!$G38))*CONFIG!$D38</f>
        <v>0</v>
      </c>
      <c r="S15" s="86">
        <f t="array" ref="S15">((CONFIG!$G38*Commandes!S15)+IF(ROUND((S$8-CONFIG!$D$7)/31,0)&gt;=(CONFIG!$E38+CONFIG!$F38),INDEX(Commandes!$D15:'Commandes'!$BK15,,COLUMN(S$8)-COLUMN($D$8)+1-(CONFIG!$E38+CONFIG!$F38)),0)*(1-CONFIG!$G38))*CONFIG!$D38</f>
        <v>0</v>
      </c>
      <c r="T15" s="86">
        <f t="array" ref="T15">((CONFIG!$G38*Commandes!T15)+IF(ROUND((T$8-CONFIG!$D$7)/31,0)&gt;=(CONFIG!$E38+CONFIG!$F38),INDEX(Commandes!$D15:'Commandes'!$BK15,,COLUMN(T$8)-COLUMN($D$8)+1-(CONFIG!$E38+CONFIG!$F38)),0)*(1-CONFIG!$G38))*CONFIG!$D38</f>
        <v>0</v>
      </c>
      <c r="U15" s="86">
        <f t="array" ref="U15">((CONFIG!$G38*Commandes!U15)+IF(ROUND((U$8-CONFIG!$D$7)/31,0)&gt;=(CONFIG!$E38+CONFIG!$F38),INDEX(Commandes!$D15:'Commandes'!$BK15,,COLUMN(U$8)-COLUMN($D$8)+1-(CONFIG!$E38+CONFIG!$F38)),0)*(1-CONFIG!$G38))*CONFIG!$D38</f>
        <v>0</v>
      </c>
      <c r="V15" s="86">
        <f t="array" ref="V15">((CONFIG!$G38*Commandes!V15)+IF(ROUND((V$8-CONFIG!$D$7)/31,0)&gt;=(CONFIG!$E38+CONFIG!$F38),INDEX(Commandes!$D15:'Commandes'!$BK15,,COLUMN(V$8)-COLUMN($D$8)+1-(CONFIG!$E38+CONFIG!$F38)),0)*(1-CONFIG!$G38))*CONFIG!$D38</f>
        <v>0</v>
      </c>
      <c r="W15" s="86">
        <f t="array" ref="W15">((CONFIG!$G38*Commandes!W15)+IF(ROUND((W$8-CONFIG!$D$7)/31,0)&gt;=(CONFIG!$E38+CONFIG!$F38),INDEX(Commandes!$D15:'Commandes'!$BK15,,COLUMN(W$8)-COLUMN($D$8)+1-(CONFIG!$E38+CONFIG!$F38)),0)*(1-CONFIG!$G38))*CONFIG!$D38</f>
        <v>0</v>
      </c>
      <c r="X15" s="86">
        <f t="array" ref="X15">((CONFIG!$G38*Commandes!X15)+IF(ROUND((X$8-CONFIG!$D$7)/31,0)&gt;=(CONFIG!$E38+CONFIG!$F38),INDEX(Commandes!$D15:'Commandes'!$BK15,,COLUMN(X$8)-COLUMN($D$8)+1-(CONFIG!$E38+CONFIG!$F38)),0)*(1-CONFIG!$G38))*CONFIG!$D38</f>
        <v>0</v>
      </c>
      <c r="Y15" s="86">
        <f t="array" ref="Y15">((CONFIG!$G38*Commandes!Y15)+IF(ROUND((Y$8-CONFIG!$D$7)/31,0)&gt;=(CONFIG!$E38+CONFIG!$F38),INDEX(Commandes!$D15:'Commandes'!$BK15,,COLUMN(Y$8)-COLUMN($D$8)+1-(CONFIG!$E38+CONFIG!$F38)),0)*(1-CONFIG!$G38))*CONFIG!$D38</f>
        <v>0</v>
      </c>
      <c r="Z15" s="86">
        <f t="array" ref="Z15">((CONFIG!$G38*Commandes!Z15)+IF(ROUND((Z$8-CONFIG!$D$7)/31,0)&gt;=(CONFIG!$E38+CONFIG!$F38),INDEX(Commandes!$D15:'Commandes'!$BK15,,COLUMN(Z$8)-COLUMN($D$8)+1-(CONFIG!$E38+CONFIG!$F38)),0)*(1-CONFIG!$G38))*CONFIG!$D38</f>
        <v>0</v>
      </c>
      <c r="AA15" s="86">
        <f t="array" ref="AA15">((CONFIG!$G38*Commandes!AA15)+IF(ROUND((AA$8-CONFIG!$D$7)/31,0)&gt;=(CONFIG!$E38+CONFIG!$F38),INDEX(Commandes!$D15:'Commandes'!$BK15,,COLUMN(AA$8)-COLUMN($D$8)+1-(CONFIG!$E38+CONFIG!$F38)),0)*(1-CONFIG!$G38))*CONFIG!$D38</f>
        <v>0</v>
      </c>
      <c r="AB15" s="86">
        <f t="array" ref="AB15">((CONFIG!$G38*Commandes!AB15)+IF(ROUND((AB$8-CONFIG!$D$7)/31,0)&gt;=(CONFIG!$E38+CONFIG!$F38),INDEX(Commandes!$D15:'Commandes'!$BK15,,COLUMN(AB$8)-COLUMN($D$8)+1-(CONFIG!$E38+CONFIG!$F38)),0)*(1-CONFIG!$G38))*CONFIG!$D38</f>
        <v>0</v>
      </c>
      <c r="AC15" s="86">
        <f t="array" ref="AC15">((CONFIG!$G38*Commandes!AC15)+IF(ROUND((AC$8-CONFIG!$D$7)/31,0)&gt;=(CONFIG!$E38+CONFIG!$F38),INDEX(Commandes!$D15:'Commandes'!$BK15,,COLUMN(AC$8)-COLUMN($D$8)+1-(CONFIG!$E38+CONFIG!$F38)),0)*(1-CONFIG!$G38))*CONFIG!$D38</f>
        <v>0</v>
      </c>
      <c r="AD15" s="86">
        <f t="array" ref="AD15">((CONFIG!$G38*Commandes!AD15)+IF(ROUND((AD$8-CONFIG!$D$7)/31,0)&gt;=(CONFIG!$E38+CONFIG!$F38),INDEX(Commandes!$D15:'Commandes'!$BK15,,COLUMN(AD$8)-COLUMN($D$8)+1-(CONFIG!$E38+CONFIG!$F38)),0)*(1-CONFIG!$G38))*CONFIG!$D38</f>
        <v>0</v>
      </c>
      <c r="AE15" s="86">
        <f t="array" ref="AE15">((CONFIG!$G38*Commandes!AE15)+IF(ROUND((AE$8-CONFIG!$D$7)/31,0)&gt;=(CONFIG!$E38+CONFIG!$F38),INDEX(Commandes!$D15:'Commandes'!$BK15,,COLUMN(AE$8)-COLUMN($D$8)+1-(CONFIG!$E38+CONFIG!$F38)),0)*(1-CONFIG!$G38))*CONFIG!$D38</f>
        <v>0</v>
      </c>
      <c r="AF15" s="86">
        <f t="array" ref="AF15">((CONFIG!$G38*Commandes!AF15)+IF(ROUND((AF$8-CONFIG!$D$7)/31,0)&gt;=(CONFIG!$E38+CONFIG!$F38),INDEX(Commandes!$D15:'Commandes'!$BK15,,COLUMN(AF$8)-COLUMN($D$8)+1-(CONFIG!$E38+CONFIG!$F38)),0)*(1-CONFIG!$G38))*CONFIG!$D38</f>
        <v>0</v>
      </c>
      <c r="AG15" s="86">
        <f t="array" ref="AG15">((CONFIG!$G38*Commandes!AG15)+IF(ROUND((AG$8-CONFIG!$D$7)/31,0)&gt;=(CONFIG!$E38+CONFIG!$F38),INDEX(Commandes!$D15:'Commandes'!$BK15,,COLUMN(AG$8)-COLUMN($D$8)+1-(CONFIG!$E38+CONFIG!$F38)),0)*(1-CONFIG!$G38))*CONFIG!$D38</f>
        <v>0</v>
      </c>
      <c r="AH15" s="86">
        <f t="array" ref="AH15">((CONFIG!$G38*Commandes!AH15)+IF(ROUND((AH$8-CONFIG!$D$7)/31,0)&gt;=(CONFIG!$E38+CONFIG!$F38),INDEX(Commandes!$D15:'Commandes'!$BK15,,COLUMN(AH$8)-COLUMN($D$8)+1-(CONFIG!$E38+CONFIG!$F38)),0)*(1-CONFIG!$G38))*CONFIG!$D38</f>
        <v>0</v>
      </c>
      <c r="AI15" s="86">
        <f t="array" ref="AI15">((CONFIG!$G38*Commandes!AI15)+IF(ROUND((AI$8-CONFIG!$D$7)/31,0)&gt;=(CONFIG!$E38+CONFIG!$F38),INDEX(Commandes!$D15:'Commandes'!$BK15,,COLUMN(AI$8)-COLUMN($D$8)+1-(CONFIG!$E38+CONFIG!$F38)),0)*(1-CONFIG!$G38))*CONFIG!$D38</f>
        <v>0</v>
      </c>
      <c r="AJ15" s="86">
        <f t="array" ref="AJ15">((CONFIG!$G38*Commandes!AJ15)+IF(ROUND((AJ$8-CONFIG!$D$7)/31,0)&gt;=(CONFIG!$E38+CONFIG!$F38),INDEX(Commandes!$D15:'Commandes'!$BK15,,COLUMN(AJ$8)-COLUMN($D$8)+1-(CONFIG!$E38+CONFIG!$F38)),0)*(1-CONFIG!$G38))*CONFIG!$D38</f>
        <v>0</v>
      </c>
      <c r="AK15" s="86">
        <f t="array" ref="AK15">((CONFIG!$G38*Commandes!AK15)+IF(ROUND((AK$8-CONFIG!$D$7)/31,0)&gt;=(CONFIG!$E38+CONFIG!$F38),INDEX(Commandes!$D15:'Commandes'!$BK15,,COLUMN(AK$8)-COLUMN($D$8)+1-(CONFIG!$E38+CONFIG!$F38)),0)*(1-CONFIG!$G38))*CONFIG!$D38</f>
        <v>0</v>
      </c>
      <c r="AL15" s="86">
        <f t="array" ref="AL15">((CONFIG!$G38*Commandes!AL15)+IF(ROUND((AL$8-CONFIG!$D$7)/31,0)&gt;=(CONFIG!$E38+CONFIG!$F38),INDEX(Commandes!$D15:'Commandes'!$BK15,,COLUMN(AL$8)-COLUMN($D$8)+1-(CONFIG!$E38+CONFIG!$F38)),0)*(1-CONFIG!$G38))*CONFIG!$D38</f>
        <v>0</v>
      </c>
      <c r="AM15" s="86">
        <f t="array" ref="AM15">((CONFIG!$G38*Commandes!AM15)+IF(ROUND((AM$8-CONFIG!$D$7)/31,0)&gt;=(CONFIG!$E38+CONFIG!$F38),INDEX(Commandes!$D15:'Commandes'!$BK15,,COLUMN(AM$8)-COLUMN($D$8)+1-(CONFIG!$E38+CONFIG!$F38)),0)*(1-CONFIG!$G38))*CONFIG!$D38</f>
        <v>0</v>
      </c>
      <c r="AN15" s="86">
        <f t="array" ref="AN15">((CONFIG!$G38*Commandes!AN15)+IF(ROUND((AN$8-CONFIG!$D$7)/31,0)&gt;=(CONFIG!$E38+CONFIG!$F38),INDEX(Commandes!$D15:'Commandes'!$BK15,,COLUMN(AN$8)-COLUMN($D$8)+1-(CONFIG!$E38+CONFIG!$F38)),0)*(1-CONFIG!$G38))*CONFIG!$D38</f>
        <v>0</v>
      </c>
      <c r="AO15" s="86">
        <f t="array" ref="AO15">((CONFIG!$G38*Commandes!AO15)+IF(ROUND((AO$8-CONFIG!$D$7)/31,0)&gt;=(CONFIG!$E38+CONFIG!$F38),INDEX(Commandes!$D15:'Commandes'!$BK15,,COLUMN(AO$8)-COLUMN($D$8)+1-(CONFIG!$E38+CONFIG!$F38)),0)*(1-CONFIG!$G38))*CONFIG!$D38</f>
        <v>0</v>
      </c>
      <c r="AP15" s="86">
        <f t="array" ref="AP15">((CONFIG!$G38*Commandes!AP15)+IF(ROUND((AP$8-CONFIG!$D$7)/31,0)&gt;=(CONFIG!$E38+CONFIG!$F38),INDEX(Commandes!$D15:'Commandes'!$BK15,,COLUMN(AP$8)-COLUMN($D$8)+1-(CONFIG!$E38+CONFIG!$F38)),0)*(1-CONFIG!$G38))*CONFIG!$D38</f>
        <v>0</v>
      </c>
      <c r="AQ15" s="86">
        <f t="array" ref="AQ15">((CONFIG!$G38*Commandes!AQ15)+IF(ROUND((AQ$8-CONFIG!$D$7)/31,0)&gt;=(CONFIG!$E38+CONFIG!$F38),INDEX(Commandes!$D15:'Commandes'!$BK15,,COLUMN(AQ$8)-COLUMN($D$8)+1-(CONFIG!$E38+CONFIG!$F38)),0)*(1-CONFIG!$G38))*CONFIG!$D38</f>
        <v>0</v>
      </c>
      <c r="AR15" s="86">
        <f t="array" ref="AR15">((CONFIG!$G38*Commandes!AR15)+IF(ROUND((AR$8-CONFIG!$D$7)/31,0)&gt;=(CONFIG!$E38+CONFIG!$F38),INDEX(Commandes!$D15:'Commandes'!$BK15,,COLUMN(AR$8)-COLUMN($D$8)+1-(CONFIG!$E38+CONFIG!$F38)),0)*(1-CONFIG!$G38))*CONFIG!$D38</f>
        <v>0</v>
      </c>
      <c r="AS15" s="86">
        <f t="array" ref="AS15">((CONFIG!$G38*Commandes!AS15)+IF(ROUND((AS$8-CONFIG!$D$7)/31,0)&gt;=(CONFIG!$E38+CONFIG!$F38),INDEX(Commandes!$D15:'Commandes'!$BK15,,COLUMN(AS$8)-COLUMN($D$8)+1-(CONFIG!$E38+CONFIG!$F38)),0)*(1-CONFIG!$G38))*CONFIG!$D38</f>
        <v>0</v>
      </c>
      <c r="AT15" s="86">
        <f t="array" ref="AT15">((CONFIG!$G38*Commandes!AT15)+IF(ROUND((AT$8-CONFIG!$D$7)/31,0)&gt;=(CONFIG!$E38+CONFIG!$F38),INDEX(Commandes!$D15:'Commandes'!$BK15,,COLUMN(AT$8)-COLUMN($D$8)+1-(CONFIG!$E38+CONFIG!$F38)),0)*(1-CONFIG!$G38))*CONFIG!$D38</f>
        <v>0</v>
      </c>
      <c r="AU15" s="86">
        <f t="array" ref="AU15">((CONFIG!$G38*Commandes!AU15)+IF(ROUND((AU$8-CONFIG!$D$7)/31,0)&gt;=(CONFIG!$E38+CONFIG!$F38),INDEX(Commandes!$D15:'Commandes'!$BK15,,COLUMN(AU$8)-COLUMN($D$8)+1-(CONFIG!$E38+CONFIG!$F38)),0)*(1-CONFIG!$G38))*CONFIG!$D38</f>
        <v>0</v>
      </c>
      <c r="AV15" s="86">
        <f t="array" ref="AV15">((CONFIG!$G38*Commandes!AV15)+IF(ROUND((AV$8-CONFIG!$D$7)/31,0)&gt;=(CONFIG!$E38+CONFIG!$F38),INDEX(Commandes!$D15:'Commandes'!$BK15,,COLUMN(AV$8)-COLUMN($D$8)+1-(CONFIG!$E38+CONFIG!$F38)),0)*(1-CONFIG!$G38))*CONFIG!$D38</f>
        <v>0</v>
      </c>
      <c r="AW15" s="86">
        <f t="array" ref="AW15">((CONFIG!$G38*Commandes!AW15)+IF(ROUND((AW$8-CONFIG!$D$7)/31,0)&gt;=(CONFIG!$E38+CONFIG!$F38),INDEX(Commandes!$D15:'Commandes'!$BK15,,COLUMN(AW$8)-COLUMN($D$8)+1-(CONFIG!$E38+CONFIG!$F38)),0)*(1-CONFIG!$G38))*CONFIG!$D38</f>
        <v>0</v>
      </c>
      <c r="AX15" s="86">
        <f t="array" ref="AX15">((CONFIG!$G38*Commandes!AX15)+IF(ROUND((AX$8-CONFIG!$D$7)/31,0)&gt;=(CONFIG!$E38+CONFIG!$F38),INDEX(Commandes!$D15:'Commandes'!$BK15,,COLUMN(AX$8)-COLUMN($D$8)+1-(CONFIG!$E38+CONFIG!$F38)),0)*(1-CONFIG!$G38))*CONFIG!$D38</f>
        <v>0</v>
      </c>
      <c r="AY15" s="86">
        <f t="array" ref="AY15">((CONFIG!$G38*Commandes!AY15)+IF(ROUND((AY$8-CONFIG!$D$7)/31,0)&gt;=(CONFIG!$E38+CONFIG!$F38),INDEX(Commandes!$D15:'Commandes'!$BK15,,COLUMN(AY$8)-COLUMN($D$8)+1-(CONFIG!$E38+CONFIG!$F38)),0)*(1-CONFIG!$G38))*CONFIG!$D38</f>
        <v>0</v>
      </c>
      <c r="AZ15" s="86">
        <f t="array" ref="AZ15">((CONFIG!$G38*Commandes!AZ15)+IF(ROUND((AZ$8-CONFIG!$D$7)/31,0)&gt;=(CONFIG!$E38+CONFIG!$F38),INDEX(Commandes!$D15:'Commandes'!$BK15,,COLUMN(AZ$8)-COLUMN($D$8)+1-(CONFIG!$E38+CONFIG!$F38)),0)*(1-CONFIG!$G38))*CONFIG!$D38</f>
        <v>0</v>
      </c>
      <c r="BA15" s="86">
        <f t="array" ref="BA15">((CONFIG!$G38*Commandes!BA15)+IF(ROUND((BA$8-CONFIG!$D$7)/31,0)&gt;=(CONFIG!$E38+CONFIG!$F38),INDEX(Commandes!$D15:'Commandes'!$BK15,,COLUMN(BA$8)-COLUMN($D$8)+1-(CONFIG!$E38+CONFIG!$F38)),0)*(1-CONFIG!$G38))*CONFIG!$D38</f>
        <v>0</v>
      </c>
      <c r="BB15" s="86">
        <f t="array" ref="BB15">((CONFIG!$G38*Commandes!BB15)+IF(ROUND((BB$8-CONFIG!$D$7)/31,0)&gt;=(CONFIG!$E38+CONFIG!$F38),INDEX(Commandes!$D15:'Commandes'!$BK15,,COLUMN(BB$8)-COLUMN($D$8)+1-(CONFIG!$E38+CONFIG!$F38)),0)*(1-CONFIG!$G38))*CONFIG!$D38</f>
        <v>0</v>
      </c>
      <c r="BC15" s="86">
        <f t="array" ref="BC15">((CONFIG!$G38*Commandes!BC15)+IF(ROUND((BC$8-CONFIG!$D$7)/31,0)&gt;=(CONFIG!$E38+CONFIG!$F38),INDEX(Commandes!$D15:'Commandes'!$BK15,,COLUMN(BC$8)-COLUMN($D$8)+1-(CONFIG!$E38+CONFIG!$F38)),0)*(1-CONFIG!$G38))*CONFIG!$D38</f>
        <v>0</v>
      </c>
      <c r="BD15" s="86">
        <f t="array" ref="BD15">((CONFIG!$G38*Commandes!BD15)+IF(ROUND((BD$8-CONFIG!$D$7)/31,0)&gt;=(CONFIG!$E38+CONFIG!$F38),INDEX(Commandes!$D15:'Commandes'!$BK15,,COLUMN(BD$8)-COLUMN($D$8)+1-(CONFIG!$E38+CONFIG!$F38)),0)*(1-CONFIG!$G38))*CONFIG!$D38</f>
        <v>0</v>
      </c>
      <c r="BE15" s="86">
        <f t="array" ref="BE15">((CONFIG!$G38*Commandes!BE15)+IF(ROUND((BE$8-CONFIG!$D$7)/31,0)&gt;=(CONFIG!$E38+CONFIG!$F38),INDEX(Commandes!$D15:'Commandes'!$BK15,,COLUMN(BE$8)-COLUMN($D$8)+1-(CONFIG!$E38+CONFIG!$F38)),0)*(1-CONFIG!$G38))*CONFIG!$D38</f>
        <v>0</v>
      </c>
      <c r="BF15" s="86">
        <f t="array" ref="BF15">((CONFIG!$G38*Commandes!BF15)+IF(ROUND((BF$8-CONFIG!$D$7)/31,0)&gt;=(CONFIG!$E38+CONFIG!$F38),INDEX(Commandes!$D15:'Commandes'!$BK15,,COLUMN(BF$8)-COLUMN($D$8)+1-(CONFIG!$E38+CONFIG!$F38)),0)*(1-CONFIG!$G38))*CONFIG!$D38</f>
        <v>0</v>
      </c>
      <c r="BG15" s="86">
        <f t="array" ref="BG15">((CONFIG!$G38*Commandes!BG15)+IF(ROUND((BG$8-CONFIG!$D$7)/31,0)&gt;=(CONFIG!$E38+CONFIG!$F38),INDEX(Commandes!$D15:'Commandes'!$BK15,,COLUMN(BG$8)-COLUMN($D$8)+1-(CONFIG!$E38+CONFIG!$F38)),0)*(1-CONFIG!$G38))*CONFIG!$D38</f>
        <v>0</v>
      </c>
      <c r="BH15" s="86">
        <f t="array" ref="BH15">((CONFIG!$G38*Commandes!BH15)+IF(ROUND((BH$8-CONFIG!$D$7)/31,0)&gt;=(CONFIG!$E38+CONFIG!$F38),INDEX(Commandes!$D15:'Commandes'!$BK15,,COLUMN(BH$8)-COLUMN($D$8)+1-(CONFIG!$E38+CONFIG!$F38)),0)*(1-CONFIG!$G38))*CONFIG!$D38</f>
        <v>0</v>
      </c>
      <c r="BI15" s="86">
        <f t="array" ref="BI15">((CONFIG!$G38*Commandes!BI15)+IF(ROUND((BI$8-CONFIG!$D$7)/31,0)&gt;=(CONFIG!$E38+CONFIG!$F38),INDEX(Commandes!$D15:'Commandes'!$BK15,,COLUMN(BI$8)-COLUMN($D$8)+1-(CONFIG!$E38+CONFIG!$F38)),0)*(1-CONFIG!$G38))*CONFIG!$D38</f>
        <v>0</v>
      </c>
      <c r="BJ15" s="86">
        <f t="array" ref="BJ15">((CONFIG!$G38*Commandes!BJ15)+IF(ROUND((BJ$8-CONFIG!$D$7)/31,0)&gt;=(CONFIG!$E38+CONFIG!$F38),INDEX(Commandes!$D15:'Commandes'!$BK15,,COLUMN(BJ$8)-COLUMN($D$8)+1-(CONFIG!$E38+CONFIG!$F38)),0)*(1-CONFIG!$G38))*CONFIG!$D38</f>
        <v>0</v>
      </c>
      <c r="BK15" s="86">
        <f t="array" ref="BK15">((CONFIG!$G38*Commandes!BK15)+IF(ROUND((BK$8-CONFIG!$D$7)/31,0)&gt;=(CONFIG!$E38+CONFIG!$F38),INDEX(Commandes!$D15:'Commandes'!$BK15,,COLUMN(BK$8)-COLUMN($D$8)+1-(CONFIG!$E38+CONFIG!$F38)),0)*(1-CONFIG!$G38))*CONFIG!$D38</f>
        <v>0</v>
      </c>
      <c r="BL15" s="8"/>
    </row>
    <row r="16" spans="2:64" ht="14.25" customHeight="1" x14ac:dyDescent="0.3">
      <c r="B16" s="5"/>
      <c r="C16" s="85">
        <f>CONFIG!$C$21</f>
        <v>0</v>
      </c>
      <c r="D16" s="86">
        <f t="array" ref="D16">((CONFIG!$G39*Commandes!D16)+IF(ROUND((D$8-CONFIG!$D$7)/31,0)&gt;=(CONFIG!$E39+CONFIG!$F39),INDEX(Commandes!$D16:'Commandes'!$BK16,,COLUMN(D$8)-COLUMN($D$8)+1-(CONFIG!$E39+CONFIG!$F39)),0)*(1-CONFIG!$G39))*CONFIG!$D39</f>
        <v>0</v>
      </c>
      <c r="E16" s="86">
        <f t="array" ref="E16">((CONFIG!$G39*Commandes!E16)+IF(ROUND((E$8-CONFIG!$D$7)/31,0)&gt;=(CONFIG!$E39+CONFIG!$F39),INDEX(Commandes!$D16:'Commandes'!$BK16,,COLUMN(E$8)-COLUMN($D$8)+1-(CONFIG!$E39+CONFIG!$F39)),0)*(1-CONFIG!$G39))*CONFIG!$D39</f>
        <v>0</v>
      </c>
      <c r="F16" s="86">
        <f t="array" ref="F16">((CONFIG!$G39*Commandes!F16)+IF(ROUND((F$8-CONFIG!$D$7)/31,0)&gt;=(CONFIG!$E39+CONFIG!$F39),INDEX(Commandes!$D16:'Commandes'!$BK16,,COLUMN(F$8)-COLUMN($D$8)+1-(CONFIG!$E39+CONFIG!$F39)),0)*(1-CONFIG!$G39))*CONFIG!$D39</f>
        <v>0</v>
      </c>
      <c r="G16" s="86">
        <f t="array" ref="G16">((CONFIG!$G39*Commandes!G16)+IF(ROUND((G$8-CONFIG!$D$7)/31,0)&gt;=(CONFIG!$E39+CONFIG!$F39),INDEX(Commandes!$D16:'Commandes'!$BK16,,COLUMN(G$8)-COLUMN($D$8)+1-(CONFIG!$E39+CONFIG!$F39)),0)*(1-CONFIG!$G39))*CONFIG!$D39</f>
        <v>0</v>
      </c>
      <c r="H16" s="86">
        <f t="array" ref="H16">((CONFIG!$G39*Commandes!H16)+IF(ROUND((H$8-CONFIG!$D$7)/31,0)&gt;=(CONFIG!$E39+CONFIG!$F39),INDEX(Commandes!$D16:'Commandes'!$BK16,,COLUMN(H$8)-COLUMN($D$8)+1-(CONFIG!$E39+CONFIG!$F39)),0)*(1-CONFIG!$G39))*CONFIG!$D39</f>
        <v>0</v>
      </c>
      <c r="I16" s="86">
        <f t="array" ref="I16">((CONFIG!$G39*Commandes!I16)+IF(ROUND((I$8-CONFIG!$D$7)/31,0)&gt;=(CONFIG!$E39+CONFIG!$F39),INDEX(Commandes!$D16:'Commandes'!$BK16,,COLUMN(I$8)-COLUMN($D$8)+1-(CONFIG!$E39+CONFIG!$F39)),0)*(1-CONFIG!$G39))*CONFIG!$D39</f>
        <v>0</v>
      </c>
      <c r="J16" s="86">
        <f t="array" ref="J16">((CONFIG!$G39*Commandes!J16)+IF(ROUND((J$8-CONFIG!$D$7)/31,0)&gt;=(CONFIG!$E39+CONFIG!$F39),INDEX(Commandes!$D16:'Commandes'!$BK16,,COLUMN(J$8)-COLUMN($D$8)+1-(CONFIG!$E39+CONFIG!$F39)),0)*(1-CONFIG!$G39))*CONFIG!$D39</f>
        <v>0</v>
      </c>
      <c r="K16" s="86">
        <f t="array" ref="K16">((CONFIG!$G39*Commandes!K16)+IF(ROUND((K$8-CONFIG!$D$7)/31,0)&gt;=(CONFIG!$E39+CONFIG!$F39),INDEX(Commandes!$D16:'Commandes'!$BK16,,COLUMN(K$8)-COLUMN($D$8)+1-(CONFIG!$E39+CONFIG!$F39)),0)*(1-CONFIG!$G39))*CONFIG!$D39</f>
        <v>0</v>
      </c>
      <c r="L16" s="86">
        <f t="array" ref="L16">((CONFIG!$G39*Commandes!L16)+IF(ROUND((L$8-CONFIG!$D$7)/31,0)&gt;=(CONFIG!$E39+CONFIG!$F39),INDEX(Commandes!$D16:'Commandes'!$BK16,,COLUMN(L$8)-COLUMN($D$8)+1-(CONFIG!$E39+CONFIG!$F39)),0)*(1-CONFIG!$G39))*CONFIG!$D39</f>
        <v>0</v>
      </c>
      <c r="M16" s="86">
        <f t="array" ref="M16">((CONFIG!$G39*Commandes!M16)+IF(ROUND((M$8-CONFIG!$D$7)/31,0)&gt;=(CONFIG!$E39+CONFIG!$F39),INDEX(Commandes!$D16:'Commandes'!$BK16,,COLUMN(M$8)-COLUMN($D$8)+1-(CONFIG!$E39+CONFIG!$F39)),0)*(1-CONFIG!$G39))*CONFIG!$D39</f>
        <v>0</v>
      </c>
      <c r="N16" s="86">
        <f t="array" ref="N16">((CONFIG!$G39*Commandes!N16)+IF(ROUND((N$8-CONFIG!$D$7)/31,0)&gt;=(CONFIG!$E39+CONFIG!$F39),INDEX(Commandes!$D16:'Commandes'!$BK16,,COLUMN(N$8)-COLUMN($D$8)+1-(CONFIG!$E39+CONFIG!$F39)),0)*(1-CONFIG!$G39))*CONFIG!$D39</f>
        <v>0</v>
      </c>
      <c r="O16" s="86">
        <f t="array" ref="O16">((CONFIG!$G39*Commandes!O16)+IF(ROUND((O$8-CONFIG!$D$7)/31,0)&gt;=(CONFIG!$E39+CONFIG!$F39),INDEX(Commandes!$D16:'Commandes'!$BK16,,COLUMN(O$8)-COLUMN($D$8)+1-(CONFIG!$E39+CONFIG!$F39)),0)*(1-CONFIG!$G39))*CONFIG!$D39</f>
        <v>0</v>
      </c>
      <c r="P16" s="86">
        <f t="array" ref="P16">((CONFIG!$G39*Commandes!P16)+IF(ROUND((P$8-CONFIG!$D$7)/31,0)&gt;=(CONFIG!$E39+CONFIG!$F39),INDEX(Commandes!$D16:'Commandes'!$BK16,,COLUMN(P$8)-COLUMN($D$8)+1-(CONFIG!$E39+CONFIG!$F39)),0)*(1-CONFIG!$G39))*CONFIG!$D39</f>
        <v>0</v>
      </c>
      <c r="Q16" s="86">
        <f t="array" ref="Q16">((CONFIG!$G39*Commandes!Q16)+IF(ROUND((Q$8-CONFIG!$D$7)/31,0)&gt;=(CONFIG!$E39+CONFIG!$F39),INDEX(Commandes!$D16:'Commandes'!$BK16,,COLUMN(Q$8)-COLUMN($D$8)+1-(CONFIG!$E39+CONFIG!$F39)),0)*(1-CONFIG!$G39))*CONFIG!$D39</f>
        <v>0</v>
      </c>
      <c r="R16" s="86">
        <f t="array" ref="R16">((CONFIG!$G39*Commandes!R16)+IF(ROUND((R$8-CONFIG!$D$7)/31,0)&gt;=(CONFIG!$E39+CONFIG!$F39),INDEX(Commandes!$D16:'Commandes'!$BK16,,COLUMN(R$8)-COLUMN($D$8)+1-(CONFIG!$E39+CONFIG!$F39)),0)*(1-CONFIG!$G39))*CONFIG!$D39</f>
        <v>0</v>
      </c>
      <c r="S16" s="86">
        <f t="array" ref="S16">((CONFIG!$G39*Commandes!S16)+IF(ROUND((S$8-CONFIG!$D$7)/31,0)&gt;=(CONFIG!$E39+CONFIG!$F39),INDEX(Commandes!$D16:'Commandes'!$BK16,,COLUMN(S$8)-COLUMN($D$8)+1-(CONFIG!$E39+CONFIG!$F39)),0)*(1-CONFIG!$G39))*CONFIG!$D39</f>
        <v>0</v>
      </c>
      <c r="T16" s="86">
        <f t="array" ref="T16">((CONFIG!$G39*Commandes!T16)+IF(ROUND((T$8-CONFIG!$D$7)/31,0)&gt;=(CONFIG!$E39+CONFIG!$F39),INDEX(Commandes!$D16:'Commandes'!$BK16,,COLUMN(T$8)-COLUMN($D$8)+1-(CONFIG!$E39+CONFIG!$F39)),0)*(1-CONFIG!$G39))*CONFIG!$D39</f>
        <v>0</v>
      </c>
      <c r="U16" s="86">
        <f t="array" ref="U16">((CONFIG!$G39*Commandes!U16)+IF(ROUND((U$8-CONFIG!$D$7)/31,0)&gt;=(CONFIG!$E39+CONFIG!$F39),INDEX(Commandes!$D16:'Commandes'!$BK16,,COLUMN(U$8)-COLUMN($D$8)+1-(CONFIG!$E39+CONFIG!$F39)),0)*(1-CONFIG!$G39))*CONFIG!$D39</f>
        <v>0</v>
      </c>
      <c r="V16" s="86">
        <f t="array" ref="V16">((CONFIG!$G39*Commandes!V16)+IF(ROUND((V$8-CONFIG!$D$7)/31,0)&gt;=(CONFIG!$E39+CONFIG!$F39),INDEX(Commandes!$D16:'Commandes'!$BK16,,COLUMN(V$8)-COLUMN($D$8)+1-(CONFIG!$E39+CONFIG!$F39)),0)*(1-CONFIG!$G39))*CONFIG!$D39</f>
        <v>0</v>
      </c>
      <c r="W16" s="86">
        <f t="array" ref="W16">((CONFIG!$G39*Commandes!W16)+IF(ROUND((W$8-CONFIG!$D$7)/31,0)&gt;=(CONFIG!$E39+CONFIG!$F39),INDEX(Commandes!$D16:'Commandes'!$BK16,,COLUMN(W$8)-COLUMN($D$8)+1-(CONFIG!$E39+CONFIG!$F39)),0)*(1-CONFIG!$G39))*CONFIG!$D39</f>
        <v>0</v>
      </c>
      <c r="X16" s="86">
        <f t="array" ref="X16">((CONFIG!$G39*Commandes!X16)+IF(ROUND((X$8-CONFIG!$D$7)/31,0)&gt;=(CONFIG!$E39+CONFIG!$F39),INDEX(Commandes!$D16:'Commandes'!$BK16,,COLUMN(X$8)-COLUMN($D$8)+1-(CONFIG!$E39+CONFIG!$F39)),0)*(1-CONFIG!$G39))*CONFIG!$D39</f>
        <v>0</v>
      </c>
      <c r="Y16" s="86">
        <f t="array" ref="Y16">((CONFIG!$G39*Commandes!Y16)+IF(ROUND((Y$8-CONFIG!$D$7)/31,0)&gt;=(CONFIG!$E39+CONFIG!$F39),INDEX(Commandes!$D16:'Commandes'!$BK16,,COLUMN(Y$8)-COLUMN($D$8)+1-(CONFIG!$E39+CONFIG!$F39)),0)*(1-CONFIG!$G39))*CONFIG!$D39</f>
        <v>0</v>
      </c>
      <c r="Z16" s="86">
        <f t="array" ref="Z16">((CONFIG!$G39*Commandes!Z16)+IF(ROUND((Z$8-CONFIG!$D$7)/31,0)&gt;=(CONFIG!$E39+CONFIG!$F39),INDEX(Commandes!$D16:'Commandes'!$BK16,,COLUMN(Z$8)-COLUMN($D$8)+1-(CONFIG!$E39+CONFIG!$F39)),0)*(1-CONFIG!$G39))*CONFIG!$D39</f>
        <v>0</v>
      </c>
      <c r="AA16" s="86">
        <f t="array" ref="AA16">((CONFIG!$G39*Commandes!AA16)+IF(ROUND((AA$8-CONFIG!$D$7)/31,0)&gt;=(CONFIG!$E39+CONFIG!$F39),INDEX(Commandes!$D16:'Commandes'!$BK16,,COLUMN(AA$8)-COLUMN($D$8)+1-(CONFIG!$E39+CONFIG!$F39)),0)*(1-CONFIG!$G39))*CONFIG!$D39</f>
        <v>0</v>
      </c>
      <c r="AB16" s="86">
        <f t="array" ref="AB16">((CONFIG!$G39*Commandes!AB16)+IF(ROUND((AB$8-CONFIG!$D$7)/31,0)&gt;=(CONFIG!$E39+CONFIG!$F39),INDEX(Commandes!$D16:'Commandes'!$BK16,,COLUMN(AB$8)-COLUMN($D$8)+1-(CONFIG!$E39+CONFIG!$F39)),0)*(1-CONFIG!$G39))*CONFIG!$D39</f>
        <v>0</v>
      </c>
      <c r="AC16" s="86">
        <f t="array" ref="AC16">((CONFIG!$G39*Commandes!AC16)+IF(ROUND((AC$8-CONFIG!$D$7)/31,0)&gt;=(CONFIG!$E39+CONFIG!$F39),INDEX(Commandes!$D16:'Commandes'!$BK16,,COLUMN(AC$8)-COLUMN($D$8)+1-(CONFIG!$E39+CONFIG!$F39)),0)*(1-CONFIG!$G39))*CONFIG!$D39</f>
        <v>0</v>
      </c>
      <c r="AD16" s="86">
        <f t="array" ref="AD16">((CONFIG!$G39*Commandes!AD16)+IF(ROUND((AD$8-CONFIG!$D$7)/31,0)&gt;=(CONFIG!$E39+CONFIG!$F39),INDEX(Commandes!$D16:'Commandes'!$BK16,,COLUMN(AD$8)-COLUMN($D$8)+1-(CONFIG!$E39+CONFIG!$F39)),0)*(1-CONFIG!$G39))*CONFIG!$D39</f>
        <v>0</v>
      </c>
      <c r="AE16" s="86">
        <f t="array" ref="AE16">((CONFIG!$G39*Commandes!AE16)+IF(ROUND((AE$8-CONFIG!$D$7)/31,0)&gt;=(CONFIG!$E39+CONFIG!$F39),INDEX(Commandes!$D16:'Commandes'!$BK16,,COLUMN(AE$8)-COLUMN($D$8)+1-(CONFIG!$E39+CONFIG!$F39)),0)*(1-CONFIG!$G39))*CONFIG!$D39</f>
        <v>0</v>
      </c>
      <c r="AF16" s="86">
        <f t="array" ref="AF16">((CONFIG!$G39*Commandes!AF16)+IF(ROUND((AF$8-CONFIG!$D$7)/31,0)&gt;=(CONFIG!$E39+CONFIG!$F39),INDEX(Commandes!$D16:'Commandes'!$BK16,,COLUMN(AF$8)-COLUMN($D$8)+1-(CONFIG!$E39+CONFIG!$F39)),0)*(1-CONFIG!$G39))*CONFIG!$D39</f>
        <v>0</v>
      </c>
      <c r="AG16" s="86">
        <f t="array" ref="AG16">((CONFIG!$G39*Commandes!AG16)+IF(ROUND((AG$8-CONFIG!$D$7)/31,0)&gt;=(CONFIG!$E39+CONFIG!$F39),INDEX(Commandes!$D16:'Commandes'!$BK16,,COLUMN(AG$8)-COLUMN($D$8)+1-(CONFIG!$E39+CONFIG!$F39)),0)*(1-CONFIG!$G39))*CONFIG!$D39</f>
        <v>0</v>
      </c>
      <c r="AH16" s="86">
        <f t="array" ref="AH16">((CONFIG!$G39*Commandes!AH16)+IF(ROUND((AH$8-CONFIG!$D$7)/31,0)&gt;=(CONFIG!$E39+CONFIG!$F39),INDEX(Commandes!$D16:'Commandes'!$BK16,,COLUMN(AH$8)-COLUMN($D$8)+1-(CONFIG!$E39+CONFIG!$F39)),0)*(1-CONFIG!$G39))*CONFIG!$D39</f>
        <v>0</v>
      </c>
      <c r="AI16" s="86">
        <f t="array" ref="AI16">((CONFIG!$G39*Commandes!AI16)+IF(ROUND((AI$8-CONFIG!$D$7)/31,0)&gt;=(CONFIG!$E39+CONFIG!$F39),INDEX(Commandes!$D16:'Commandes'!$BK16,,COLUMN(AI$8)-COLUMN($D$8)+1-(CONFIG!$E39+CONFIG!$F39)),0)*(1-CONFIG!$G39))*CONFIG!$D39</f>
        <v>0</v>
      </c>
      <c r="AJ16" s="86">
        <f t="array" ref="AJ16">((CONFIG!$G39*Commandes!AJ16)+IF(ROUND((AJ$8-CONFIG!$D$7)/31,0)&gt;=(CONFIG!$E39+CONFIG!$F39),INDEX(Commandes!$D16:'Commandes'!$BK16,,COLUMN(AJ$8)-COLUMN($D$8)+1-(CONFIG!$E39+CONFIG!$F39)),0)*(1-CONFIG!$G39))*CONFIG!$D39</f>
        <v>0</v>
      </c>
      <c r="AK16" s="86">
        <f t="array" ref="AK16">((CONFIG!$G39*Commandes!AK16)+IF(ROUND((AK$8-CONFIG!$D$7)/31,0)&gt;=(CONFIG!$E39+CONFIG!$F39),INDEX(Commandes!$D16:'Commandes'!$BK16,,COLUMN(AK$8)-COLUMN($D$8)+1-(CONFIG!$E39+CONFIG!$F39)),0)*(1-CONFIG!$G39))*CONFIG!$D39</f>
        <v>0</v>
      </c>
      <c r="AL16" s="86">
        <f t="array" ref="AL16">((CONFIG!$G39*Commandes!AL16)+IF(ROUND((AL$8-CONFIG!$D$7)/31,0)&gt;=(CONFIG!$E39+CONFIG!$F39),INDEX(Commandes!$D16:'Commandes'!$BK16,,COLUMN(AL$8)-COLUMN($D$8)+1-(CONFIG!$E39+CONFIG!$F39)),0)*(1-CONFIG!$G39))*CONFIG!$D39</f>
        <v>0</v>
      </c>
      <c r="AM16" s="86">
        <f t="array" ref="AM16">((CONFIG!$G39*Commandes!AM16)+IF(ROUND((AM$8-CONFIG!$D$7)/31,0)&gt;=(CONFIG!$E39+CONFIG!$F39),INDEX(Commandes!$D16:'Commandes'!$BK16,,COLUMN(AM$8)-COLUMN($D$8)+1-(CONFIG!$E39+CONFIG!$F39)),0)*(1-CONFIG!$G39))*CONFIG!$D39</f>
        <v>0</v>
      </c>
      <c r="AN16" s="86">
        <f t="array" ref="AN16">((CONFIG!$G39*Commandes!AN16)+IF(ROUND((AN$8-CONFIG!$D$7)/31,0)&gt;=(CONFIG!$E39+CONFIG!$F39),INDEX(Commandes!$D16:'Commandes'!$BK16,,COLUMN(AN$8)-COLUMN($D$8)+1-(CONFIG!$E39+CONFIG!$F39)),0)*(1-CONFIG!$G39))*CONFIG!$D39</f>
        <v>0</v>
      </c>
      <c r="AO16" s="86">
        <f t="array" ref="AO16">((CONFIG!$G39*Commandes!AO16)+IF(ROUND((AO$8-CONFIG!$D$7)/31,0)&gt;=(CONFIG!$E39+CONFIG!$F39),INDEX(Commandes!$D16:'Commandes'!$BK16,,COLUMN(AO$8)-COLUMN($D$8)+1-(CONFIG!$E39+CONFIG!$F39)),0)*(1-CONFIG!$G39))*CONFIG!$D39</f>
        <v>0</v>
      </c>
      <c r="AP16" s="86">
        <f t="array" ref="AP16">((CONFIG!$G39*Commandes!AP16)+IF(ROUND((AP$8-CONFIG!$D$7)/31,0)&gt;=(CONFIG!$E39+CONFIG!$F39),INDEX(Commandes!$D16:'Commandes'!$BK16,,COLUMN(AP$8)-COLUMN($D$8)+1-(CONFIG!$E39+CONFIG!$F39)),0)*(1-CONFIG!$G39))*CONFIG!$D39</f>
        <v>0</v>
      </c>
      <c r="AQ16" s="86">
        <f t="array" ref="AQ16">((CONFIG!$G39*Commandes!AQ16)+IF(ROUND((AQ$8-CONFIG!$D$7)/31,0)&gt;=(CONFIG!$E39+CONFIG!$F39),INDEX(Commandes!$D16:'Commandes'!$BK16,,COLUMN(AQ$8)-COLUMN($D$8)+1-(CONFIG!$E39+CONFIG!$F39)),0)*(1-CONFIG!$G39))*CONFIG!$D39</f>
        <v>0</v>
      </c>
      <c r="AR16" s="86">
        <f t="array" ref="AR16">((CONFIG!$G39*Commandes!AR16)+IF(ROUND((AR$8-CONFIG!$D$7)/31,0)&gt;=(CONFIG!$E39+CONFIG!$F39),INDEX(Commandes!$D16:'Commandes'!$BK16,,COLUMN(AR$8)-COLUMN($D$8)+1-(CONFIG!$E39+CONFIG!$F39)),0)*(1-CONFIG!$G39))*CONFIG!$D39</f>
        <v>0</v>
      </c>
      <c r="AS16" s="86">
        <f t="array" ref="AS16">((CONFIG!$G39*Commandes!AS16)+IF(ROUND((AS$8-CONFIG!$D$7)/31,0)&gt;=(CONFIG!$E39+CONFIG!$F39),INDEX(Commandes!$D16:'Commandes'!$BK16,,COLUMN(AS$8)-COLUMN($D$8)+1-(CONFIG!$E39+CONFIG!$F39)),0)*(1-CONFIG!$G39))*CONFIG!$D39</f>
        <v>0</v>
      </c>
      <c r="AT16" s="86">
        <f t="array" ref="AT16">((CONFIG!$G39*Commandes!AT16)+IF(ROUND((AT$8-CONFIG!$D$7)/31,0)&gt;=(CONFIG!$E39+CONFIG!$F39),INDEX(Commandes!$D16:'Commandes'!$BK16,,COLUMN(AT$8)-COLUMN($D$8)+1-(CONFIG!$E39+CONFIG!$F39)),0)*(1-CONFIG!$G39))*CONFIG!$D39</f>
        <v>0</v>
      </c>
      <c r="AU16" s="86">
        <f t="array" ref="AU16">((CONFIG!$G39*Commandes!AU16)+IF(ROUND((AU$8-CONFIG!$D$7)/31,0)&gt;=(CONFIG!$E39+CONFIG!$F39),INDEX(Commandes!$D16:'Commandes'!$BK16,,COLUMN(AU$8)-COLUMN($D$8)+1-(CONFIG!$E39+CONFIG!$F39)),0)*(1-CONFIG!$G39))*CONFIG!$D39</f>
        <v>0</v>
      </c>
      <c r="AV16" s="86">
        <f t="array" ref="AV16">((CONFIG!$G39*Commandes!AV16)+IF(ROUND((AV$8-CONFIG!$D$7)/31,0)&gt;=(CONFIG!$E39+CONFIG!$F39),INDEX(Commandes!$D16:'Commandes'!$BK16,,COLUMN(AV$8)-COLUMN($D$8)+1-(CONFIG!$E39+CONFIG!$F39)),0)*(1-CONFIG!$G39))*CONFIG!$D39</f>
        <v>0</v>
      </c>
      <c r="AW16" s="86">
        <f t="array" ref="AW16">((CONFIG!$G39*Commandes!AW16)+IF(ROUND((AW$8-CONFIG!$D$7)/31,0)&gt;=(CONFIG!$E39+CONFIG!$F39),INDEX(Commandes!$D16:'Commandes'!$BK16,,COLUMN(AW$8)-COLUMN($D$8)+1-(CONFIG!$E39+CONFIG!$F39)),0)*(1-CONFIG!$G39))*CONFIG!$D39</f>
        <v>0</v>
      </c>
      <c r="AX16" s="86">
        <f t="array" ref="AX16">((CONFIG!$G39*Commandes!AX16)+IF(ROUND((AX$8-CONFIG!$D$7)/31,0)&gt;=(CONFIG!$E39+CONFIG!$F39),INDEX(Commandes!$D16:'Commandes'!$BK16,,COLUMN(AX$8)-COLUMN($D$8)+1-(CONFIG!$E39+CONFIG!$F39)),0)*(1-CONFIG!$G39))*CONFIG!$D39</f>
        <v>0</v>
      </c>
      <c r="AY16" s="86">
        <f t="array" ref="AY16">((CONFIG!$G39*Commandes!AY16)+IF(ROUND((AY$8-CONFIG!$D$7)/31,0)&gt;=(CONFIG!$E39+CONFIG!$F39),INDEX(Commandes!$D16:'Commandes'!$BK16,,COLUMN(AY$8)-COLUMN($D$8)+1-(CONFIG!$E39+CONFIG!$F39)),0)*(1-CONFIG!$G39))*CONFIG!$D39</f>
        <v>0</v>
      </c>
      <c r="AZ16" s="86">
        <f t="array" ref="AZ16">((CONFIG!$G39*Commandes!AZ16)+IF(ROUND((AZ$8-CONFIG!$D$7)/31,0)&gt;=(CONFIG!$E39+CONFIG!$F39),INDEX(Commandes!$D16:'Commandes'!$BK16,,COLUMN(AZ$8)-COLUMN($D$8)+1-(CONFIG!$E39+CONFIG!$F39)),0)*(1-CONFIG!$G39))*CONFIG!$D39</f>
        <v>0</v>
      </c>
      <c r="BA16" s="86">
        <f t="array" ref="BA16">((CONFIG!$G39*Commandes!BA16)+IF(ROUND((BA$8-CONFIG!$D$7)/31,0)&gt;=(CONFIG!$E39+CONFIG!$F39),INDEX(Commandes!$D16:'Commandes'!$BK16,,COLUMN(BA$8)-COLUMN($D$8)+1-(CONFIG!$E39+CONFIG!$F39)),0)*(1-CONFIG!$G39))*CONFIG!$D39</f>
        <v>0</v>
      </c>
      <c r="BB16" s="86">
        <f t="array" ref="BB16">((CONFIG!$G39*Commandes!BB16)+IF(ROUND((BB$8-CONFIG!$D$7)/31,0)&gt;=(CONFIG!$E39+CONFIG!$F39),INDEX(Commandes!$D16:'Commandes'!$BK16,,COLUMN(BB$8)-COLUMN($D$8)+1-(CONFIG!$E39+CONFIG!$F39)),0)*(1-CONFIG!$G39))*CONFIG!$D39</f>
        <v>0</v>
      </c>
      <c r="BC16" s="86">
        <f t="array" ref="BC16">((CONFIG!$G39*Commandes!BC16)+IF(ROUND((BC$8-CONFIG!$D$7)/31,0)&gt;=(CONFIG!$E39+CONFIG!$F39),INDEX(Commandes!$D16:'Commandes'!$BK16,,COLUMN(BC$8)-COLUMN($D$8)+1-(CONFIG!$E39+CONFIG!$F39)),0)*(1-CONFIG!$G39))*CONFIG!$D39</f>
        <v>0</v>
      </c>
      <c r="BD16" s="86">
        <f t="array" ref="BD16">((CONFIG!$G39*Commandes!BD16)+IF(ROUND((BD$8-CONFIG!$D$7)/31,0)&gt;=(CONFIG!$E39+CONFIG!$F39),INDEX(Commandes!$D16:'Commandes'!$BK16,,COLUMN(BD$8)-COLUMN($D$8)+1-(CONFIG!$E39+CONFIG!$F39)),0)*(1-CONFIG!$G39))*CONFIG!$D39</f>
        <v>0</v>
      </c>
      <c r="BE16" s="86">
        <f t="array" ref="BE16">((CONFIG!$G39*Commandes!BE16)+IF(ROUND((BE$8-CONFIG!$D$7)/31,0)&gt;=(CONFIG!$E39+CONFIG!$F39),INDEX(Commandes!$D16:'Commandes'!$BK16,,COLUMN(BE$8)-COLUMN($D$8)+1-(CONFIG!$E39+CONFIG!$F39)),0)*(1-CONFIG!$G39))*CONFIG!$D39</f>
        <v>0</v>
      </c>
      <c r="BF16" s="86">
        <f t="array" ref="BF16">((CONFIG!$G39*Commandes!BF16)+IF(ROUND((BF$8-CONFIG!$D$7)/31,0)&gt;=(CONFIG!$E39+CONFIG!$F39),INDEX(Commandes!$D16:'Commandes'!$BK16,,COLUMN(BF$8)-COLUMN($D$8)+1-(CONFIG!$E39+CONFIG!$F39)),0)*(1-CONFIG!$G39))*CONFIG!$D39</f>
        <v>0</v>
      </c>
      <c r="BG16" s="86">
        <f t="array" ref="BG16">((CONFIG!$G39*Commandes!BG16)+IF(ROUND((BG$8-CONFIG!$D$7)/31,0)&gt;=(CONFIG!$E39+CONFIG!$F39),INDEX(Commandes!$D16:'Commandes'!$BK16,,COLUMN(BG$8)-COLUMN($D$8)+1-(CONFIG!$E39+CONFIG!$F39)),0)*(1-CONFIG!$G39))*CONFIG!$D39</f>
        <v>0</v>
      </c>
      <c r="BH16" s="86">
        <f t="array" ref="BH16">((CONFIG!$G39*Commandes!BH16)+IF(ROUND((BH$8-CONFIG!$D$7)/31,0)&gt;=(CONFIG!$E39+CONFIG!$F39),INDEX(Commandes!$D16:'Commandes'!$BK16,,COLUMN(BH$8)-COLUMN($D$8)+1-(CONFIG!$E39+CONFIG!$F39)),0)*(1-CONFIG!$G39))*CONFIG!$D39</f>
        <v>0</v>
      </c>
      <c r="BI16" s="86">
        <f t="array" ref="BI16">((CONFIG!$G39*Commandes!BI16)+IF(ROUND((BI$8-CONFIG!$D$7)/31,0)&gt;=(CONFIG!$E39+CONFIG!$F39),INDEX(Commandes!$D16:'Commandes'!$BK16,,COLUMN(BI$8)-COLUMN($D$8)+1-(CONFIG!$E39+CONFIG!$F39)),0)*(1-CONFIG!$G39))*CONFIG!$D39</f>
        <v>0</v>
      </c>
      <c r="BJ16" s="86">
        <f t="array" ref="BJ16">((CONFIG!$G39*Commandes!BJ16)+IF(ROUND((BJ$8-CONFIG!$D$7)/31,0)&gt;=(CONFIG!$E39+CONFIG!$F39),INDEX(Commandes!$D16:'Commandes'!$BK16,,COLUMN(BJ$8)-COLUMN($D$8)+1-(CONFIG!$E39+CONFIG!$F39)),0)*(1-CONFIG!$G39))*CONFIG!$D39</f>
        <v>0</v>
      </c>
      <c r="BK16" s="86">
        <f t="array" ref="BK16">((CONFIG!$G39*Commandes!BK16)+IF(ROUND((BK$8-CONFIG!$D$7)/31,0)&gt;=(CONFIG!$E39+CONFIG!$F39),INDEX(Commandes!$D16:'Commandes'!$BK16,,COLUMN(BK$8)-COLUMN($D$8)+1-(CONFIG!$E39+CONFIG!$F39)),0)*(1-CONFIG!$G39))*CONFIG!$D39</f>
        <v>0</v>
      </c>
      <c r="BL16" s="8"/>
    </row>
    <row r="17" spans="2:64" ht="14.25" customHeight="1" x14ac:dyDescent="0.3">
      <c r="B17" s="5"/>
      <c r="C17" s="85">
        <f>CONFIG!$C$22</f>
        <v>0</v>
      </c>
      <c r="D17" s="86">
        <f t="array" ref="D17">((CONFIG!$G40*Commandes!D17)+IF(ROUND((D$8-CONFIG!$D$7)/31,0)&gt;=(CONFIG!$E40+CONFIG!$F40),INDEX(Commandes!$D17:'Commandes'!$BK17,,COLUMN(D$8)-COLUMN($D$8)+1-(CONFIG!$E40+CONFIG!$F40)),0)*(1-CONFIG!$G40))*CONFIG!$D40</f>
        <v>0</v>
      </c>
      <c r="E17" s="86">
        <f t="array" ref="E17">((CONFIG!$G40*Commandes!E17)+IF(ROUND((E$8-CONFIG!$D$7)/31,0)&gt;=(CONFIG!$E40+CONFIG!$F40),INDEX(Commandes!$D17:'Commandes'!$BK17,,COLUMN(E$8)-COLUMN($D$8)+1-(CONFIG!$E40+CONFIG!$F40)),0)*(1-CONFIG!$G40))*CONFIG!$D40</f>
        <v>0</v>
      </c>
      <c r="F17" s="86">
        <f t="array" ref="F17">((CONFIG!$G40*Commandes!F17)+IF(ROUND((F$8-CONFIG!$D$7)/31,0)&gt;=(CONFIG!$E40+CONFIG!$F40),INDEX(Commandes!$D17:'Commandes'!$BK17,,COLUMN(F$8)-COLUMN($D$8)+1-(CONFIG!$E40+CONFIG!$F40)),0)*(1-CONFIG!$G40))*CONFIG!$D40</f>
        <v>0</v>
      </c>
      <c r="G17" s="86">
        <f t="array" ref="G17">((CONFIG!$G40*Commandes!G17)+IF(ROUND((G$8-CONFIG!$D$7)/31,0)&gt;=(CONFIG!$E40+CONFIG!$F40),INDEX(Commandes!$D17:'Commandes'!$BK17,,COLUMN(G$8)-COLUMN($D$8)+1-(CONFIG!$E40+CONFIG!$F40)),0)*(1-CONFIG!$G40))*CONFIG!$D40</f>
        <v>0</v>
      </c>
      <c r="H17" s="86">
        <f t="array" ref="H17">((CONFIG!$G40*Commandes!H17)+IF(ROUND((H$8-CONFIG!$D$7)/31,0)&gt;=(CONFIG!$E40+CONFIG!$F40),INDEX(Commandes!$D17:'Commandes'!$BK17,,COLUMN(H$8)-COLUMN($D$8)+1-(CONFIG!$E40+CONFIG!$F40)),0)*(1-CONFIG!$G40))*CONFIG!$D40</f>
        <v>0</v>
      </c>
      <c r="I17" s="86">
        <f t="array" ref="I17">((CONFIG!$G40*Commandes!I17)+IF(ROUND((I$8-CONFIG!$D$7)/31,0)&gt;=(CONFIG!$E40+CONFIG!$F40),INDEX(Commandes!$D17:'Commandes'!$BK17,,COLUMN(I$8)-COLUMN($D$8)+1-(CONFIG!$E40+CONFIG!$F40)),0)*(1-CONFIG!$G40))*CONFIG!$D40</f>
        <v>0</v>
      </c>
      <c r="J17" s="86">
        <f t="array" ref="J17">((CONFIG!$G40*Commandes!J17)+IF(ROUND((J$8-CONFIG!$D$7)/31,0)&gt;=(CONFIG!$E40+CONFIG!$F40),INDEX(Commandes!$D17:'Commandes'!$BK17,,COLUMN(J$8)-COLUMN($D$8)+1-(CONFIG!$E40+CONFIG!$F40)),0)*(1-CONFIG!$G40))*CONFIG!$D40</f>
        <v>0</v>
      </c>
      <c r="K17" s="86">
        <f t="array" ref="K17">((CONFIG!$G40*Commandes!K17)+IF(ROUND((K$8-CONFIG!$D$7)/31,0)&gt;=(CONFIG!$E40+CONFIG!$F40),INDEX(Commandes!$D17:'Commandes'!$BK17,,COLUMN(K$8)-COLUMN($D$8)+1-(CONFIG!$E40+CONFIG!$F40)),0)*(1-CONFIG!$G40))*CONFIG!$D40</f>
        <v>0</v>
      </c>
      <c r="L17" s="86">
        <f t="array" ref="L17">((CONFIG!$G40*Commandes!L17)+IF(ROUND((L$8-CONFIG!$D$7)/31,0)&gt;=(CONFIG!$E40+CONFIG!$F40),INDEX(Commandes!$D17:'Commandes'!$BK17,,COLUMN(L$8)-COLUMN($D$8)+1-(CONFIG!$E40+CONFIG!$F40)),0)*(1-CONFIG!$G40))*CONFIG!$D40</f>
        <v>0</v>
      </c>
      <c r="M17" s="86">
        <f t="array" ref="M17">((CONFIG!$G40*Commandes!M17)+IF(ROUND((M$8-CONFIG!$D$7)/31,0)&gt;=(CONFIG!$E40+CONFIG!$F40),INDEX(Commandes!$D17:'Commandes'!$BK17,,COLUMN(M$8)-COLUMN($D$8)+1-(CONFIG!$E40+CONFIG!$F40)),0)*(1-CONFIG!$G40))*CONFIG!$D40</f>
        <v>0</v>
      </c>
      <c r="N17" s="86">
        <f t="array" ref="N17">((CONFIG!$G40*Commandes!N17)+IF(ROUND((N$8-CONFIG!$D$7)/31,0)&gt;=(CONFIG!$E40+CONFIG!$F40),INDEX(Commandes!$D17:'Commandes'!$BK17,,COLUMN(N$8)-COLUMN($D$8)+1-(CONFIG!$E40+CONFIG!$F40)),0)*(1-CONFIG!$G40))*CONFIG!$D40</f>
        <v>0</v>
      </c>
      <c r="O17" s="86">
        <f t="array" ref="O17">((CONFIG!$G40*Commandes!O17)+IF(ROUND((O$8-CONFIG!$D$7)/31,0)&gt;=(CONFIG!$E40+CONFIG!$F40),INDEX(Commandes!$D17:'Commandes'!$BK17,,COLUMN(O$8)-COLUMN($D$8)+1-(CONFIG!$E40+CONFIG!$F40)),0)*(1-CONFIG!$G40))*CONFIG!$D40</f>
        <v>0</v>
      </c>
      <c r="P17" s="86">
        <f t="array" ref="P17">((CONFIG!$G40*Commandes!P17)+IF(ROUND((P$8-CONFIG!$D$7)/31,0)&gt;=(CONFIG!$E40+CONFIG!$F40),INDEX(Commandes!$D17:'Commandes'!$BK17,,COLUMN(P$8)-COLUMN($D$8)+1-(CONFIG!$E40+CONFIG!$F40)),0)*(1-CONFIG!$G40))*CONFIG!$D40</f>
        <v>0</v>
      </c>
      <c r="Q17" s="86">
        <f t="array" ref="Q17">((CONFIG!$G40*Commandes!Q17)+IF(ROUND((Q$8-CONFIG!$D$7)/31,0)&gt;=(CONFIG!$E40+CONFIG!$F40),INDEX(Commandes!$D17:'Commandes'!$BK17,,COLUMN(Q$8)-COLUMN($D$8)+1-(CONFIG!$E40+CONFIG!$F40)),0)*(1-CONFIG!$G40))*CONFIG!$D40</f>
        <v>0</v>
      </c>
      <c r="R17" s="86">
        <f t="array" ref="R17">((CONFIG!$G40*Commandes!R17)+IF(ROUND((R$8-CONFIG!$D$7)/31,0)&gt;=(CONFIG!$E40+CONFIG!$F40),INDEX(Commandes!$D17:'Commandes'!$BK17,,COLUMN(R$8)-COLUMN($D$8)+1-(CONFIG!$E40+CONFIG!$F40)),0)*(1-CONFIG!$G40))*CONFIG!$D40</f>
        <v>0</v>
      </c>
      <c r="S17" s="86">
        <f t="array" ref="S17">((CONFIG!$G40*Commandes!S17)+IF(ROUND((S$8-CONFIG!$D$7)/31,0)&gt;=(CONFIG!$E40+CONFIG!$F40),INDEX(Commandes!$D17:'Commandes'!$BK17,,COLUMN(S$8)-COLUMN($D$8)+1-(CONFIG!$E40+CONFIG!$F40)),0)*(1-CONFIG!$G40))*CONFIG!$D40</f>
        <v>0</v>
      </c>
      <c r="T17" s="86">
        <f t="array" ref="T17">((CONFIG!$G40*Commandes!T17)+IF(ROUND((T$8-CONFIG!$D$7)/31,0)&gt;=(CONFIG!$E40+CONFIG!$F40),INDEX(Commandes!$D17:'Commandes'!$BK17,,COLUMN(T$8)-COLUMN($D$8)+1-(CONFIG!$E40+CONFIG!$F40)),0)*(1-CONFIG!$G40))*CONFIG!$D40</f>
        <v>0</v>
      </c>
      <c r="U17" s="86">
        <f t="array" ref="U17">((CONFIG!$G40*Commandes!U17)+IF(ROUND((U$8-CONFIG!$D$7)/31,0)&gt;=(CONFIG!$E40+CONFIG!$F40),INDEX(Commandes!$D17:'Commandes'!$BK17,,COLUMN(U$8)-COLUMN($D$8)+1-(CONFIG!$E40+CONFIG!$F40)),0)*(1-CONFIG!$G40))*CONFIG!$D40</f>
        <v>0</v>
      </c>
      <c r="V17" s="86">
        <f t="array" ref="V17">((CONFIG!$G40*Commandes!V17)+IF(ROUND((V$8-CONFIG!$D$7)/31,0)&gt;=(CONFIG!$E40+CONFIG!$F40),INDEX(Commandes!$D17:'Commandes'!$BK17,,COLUMN(V$8)-COLUMN($D$8)+1-(CONFIG!$E40+CONFIG!$F40)),0)*(1-CONFIG!$G40))*CONFIG!$D40</f>
        <v>0</v>
      </c>
      <c r="W17" s="86">
        <f t="array" ref="W17">((CONFIG!$G40*Commandes!W17)+IF(ROUND((W$8-CONFIG!$D$7)/31,0)&gt;=(CONFIG!$E40+CONFIG!$F40),INDEX(Commandes!$D17:'Commandes'!$BK17,,COLUMN(W$8)-COLUMN($D$8)+1-(CONFIG!$E40+CONFIG!$F40)),0)*(1-CONFIG!$G40))*CONFIG!$D40</f>
        <v>0</v>
      </c>
      <c r="X17" s="86">
        <f t="array" ref="X17">((CONFIG!$G40*Commandes!X17)+IF(ROUND((X$8-CONFIG!$D$7)/31,0)&gt;=(CONFIG!$E40+CONFIG!$F40),INDEX(Commandes!$D17:'Commandes'!$BK17,,COLUMN(X$8)-COLUMN($D$8)+1-(CONFIG!$E40+CONFIG!$F40)),0)*(1-CONFIG!$G40))*CONFIG!$D40</f>
        <v>0</v>
      </c>
      <c r="Y17" s="86">
        <f t="array" ref="Y17">((CONFIG!$G40*Commandes!Y17)+IF(ROUND((Y$8-CONFIG!$D$7)/31,0)&gt;=(CONFIG!$E40+CONFIG!$F40),INDEX(Commandes!$D17:'Commandes'!$BK17,,COLUMN(Y$8)-COLUMN($D$8)+1-(CONFIG!$E40+CONFIG!$F40)),0)*(1-CONFIG!$G40))*CONFIG!$D40</f>
        <v>0</v>
      </c>
      <c r="Z17" s="86">
        <f t="array" ref="Z17">((CONFIG!$G40*Commandes!Z17)+IF(ROUND((Z$8-CONFIG!$D$7)/31,0)&gt;=(CONFIG!$E40+CONFIG!$F40),INDEX(Commandes!$D17:'Commandes'!$BK17,,COLUMN(Z$8)-COLUMN($D$8)+1-(CONFIG!$E40+CONFIG!$F40)),0)*(1-CONFIG!$G40))*CONFIG!$D40</f>
        <v>0</v>
      </c>
      <c r="AA17" s="86">
        <f t="array" ref="AA17">((CONFIG!$G40*Commandes!AA17)+IF(ROUND((AA$8-CONFIG!$D$7)/31,0)&gt;=(CONFIG!$E40+CONFIG!$F40),INDEX(Commandes!$D17:'Commandes'!$BK17,,COLUMN(AA$8)-COLUMN($D$8)+1-(CONFIG!$E40+CONFIG!$F40)),0)*(1-CONFIG!$G40))*CONFIG!$D40</f>
        <v>0</v>
      </c>
      <c r="AB17" s="86">
        <f t="array" ref="AB17">((CONFIG!$G40*Commandes!AB17)+IF(ROUND((AB$8-CONFIG!$D$7)/31,0)&gt;=(CONFIG!$E40+CONFIG!$F40),INDEX(Commandes!$D17:'Commandes'!$BK17,,COLUMN(AB$8)-COLUMN($D$8)+1-(CONFIG!$E40+CONFIG!$F40)),0)*(1-CONFIG!$G40))*CONFIG!$D40</f>
        <v>0</v>
      </c>
      <c r="AC17" s="86">
        <f t="array" ref="AC17">((CONFIG!$G40*Commandes!AC17)+IF(ROUND((AC$8-CONFIG!$D$7)/31,0)&gt;=(CONFIG!$E40+CONFIG!$F40),INDEX(Commandes!$D17:'Commandes'!$BK17,,COLUMN(AC$8)-COLUMN($D$8)+1-(CONFIG!$E40+CONFIG!$F40)),0)*(1-CONFIG!$G40))*CONFIG!$D40</f>
        <v>0</v>
      </c>
      <c r="AD17" s="86">
        <f t="array" ref="AD17">((CONFIG!$G40*Commandes!AD17)+IF(ROUND((AD$8-CONFIG!$D$7)/31,0)&gt;=(CONFIG!$E40+CONFIG!$F40),INDEX(Commandes!$D17:'Commandes'!$BK17,,COLUMN(AD$8)-COLUMN($D$8)+1-(CONFIG!$E40+CONFIG!$F40)),0)*(1-CONFIG!$G40))*CONFIG!$D40</f>
        <v>0</v>
      </c>
      <c r="AE17" s="86">
        <f t="array" ref="AE17">((CONFIG!$G40*Commandes!AE17)+IF(ROUND((AE$8-CONFIG!$D$7)/31,0)&gt;=(CONFIG!$E40+CONFIG!$F40),INDEX(Commandes!$D17:'Commandes'!$BK17,,COLUMN(AE$8)-COLUMN($D$8)+1-(CONFIG!$E40+CONFIG!$F40)),0)*(1-CONFIG!$G40))*CONFIG!$D40</f>
        <v>0</v>
      </c>
      <c r="AF17" s="86">
        <f t="array" ref="AF17">((CONFIG!$G40*Commandes!AF17)+IF(ROUND((AF$8-CONFIG!$D$7)/31,0)&gt;=(CONFIG!$E40+CONFIG!$F40),INDEX(Commandes!$D17:'Commandes'!$BK17,,COLUMN(AF$8)-COLUMN($D$8)+1-(CONFIG!$E40+CONFIG!$F40)),0)*(1-CONFIG!$G40))*CONFIG!$D40</f>
        <v>0</v>
      </c>
      <c r="AG17" s="86">
        <f t="array" ref="AG17">((CONFIG!$G40*Commandes!AG17)+IF(ROUND((AG$8-CONFIG!$D$7)/31,0)&gt;=(CONFIG!$E40+CONFIG!$F40),INDEX(Commandes!$D17:'Commandes'!$BK17,,COLUMN(AG$8)-COLUMN($D$8)+1-(CONFIG!$E40+CONFIG!$F40)),0)*(1-CONFIG!$G40))*CONFIG!$D40</f>
        <v>0</v>
      </c>
      <c r="AH17" s="86">
        <f t="array" ref="AH17">((CONFIG!$G40*Commandes!AH17)+IF(ROUND((AH$8-CONFIG!$D$7)/31,0)&gt;=(CONFIG!$E40+CONFIG!$F40),INDEX(Commandes!$D17:'Commandes'!$BK17,,COLUMN(AH$8)-COLUMN($D$8)+1-(CONFIG!$E40+CONFIG!$F40)),0)*(1-CONFIG!$G40))*CONFIG!$D40</f>
        <v>0</v>
      </c>
      <c r="AI17" s="86">
        <f t="array" ref="AI17">((CONFIG!$G40*Commandes!AI17)+IF(ROUND((AI$8-CONFIG!$D$7)/31,0)&gt;=(CONFIG!$E40+CONFIG!$F40),INDEX(Commandes!$D17:'Commandes'!$BK17,,COLUMN(AI$8)-COLUMN($D$8)+1-(CONFIG!$E40+CONFIG!$F40)),0)*(1-CONFIG!$G40))*CONFIG!$D40</f>
        <v>0</v>
      </c>
      <c r="AJ17" s="86">
        <f t="array" ref="AJ17">((CONFIG!$G40*Commandes!AJ17)+IF(ROUND((AJ$8-CONFIG!$D$7)/31,0)&gt;=(CONFIG!$E40+CONFIG!$F40),INDEX(Commandes!$D17:'Commandes'!$BK17,,COLUMN(AJ$8)-COLUMN($D$8)+1-(CONFIG!$E40+CONFIG!$F40)),0)*(1-CONFIG!$G40))*CONFIG!$D40</f>
        <v>0</v>
      </c>
      <c r="AK17" s="86">
        <f t="array" ref="AK17">((CONFIG!$G40*Commandes!AK17)+IF(ROUND((AK$8-CONFIG!$D$7)/31,0)&gt;=(CONFIG!$E40+CONFIG!$F40),INDEX(Commandes!$D17:'Commandes'!$BK17,,COLUMN(AK$8)-COLUMN($D$8)+1-(CONFIG!$E40+CONFIG!$F40)),0)*(1-CONFIG!$G40))*CONFIG!$D40</f>
        <v>0</v>
      </c>
      <c r="AL17" s="86">
        <f t="array" ref="AL17">((CONFIG!$G40*Commandes!AL17)+IF(ROUND((AL$8-CONFIG!$D$7)/31,0)&gt;=(CONFIG!$E40+CONFIG!$F40),INDEX(Commandes!$D17:'Commandes'!$BK17,,COLUMN(AL$8)-COLUMN($D$8)+1-(CONFIG!$E40+CONFIG!$F40)),0)*(1-CONFIG!$G40))*CONFIG!$D40</f>
        <v>0</v>
      </c>
      <c r="AM17" s="86">
        <f t="array" ref="AM17">((CONFIG!$G40*Commandes!AM17)+IF(ROUND((AM$8-CONFIG!$D$7)/31,0)&gt;=(CONFIG!$E40+CONFIG!$F40),INDEX(Commandes!$D17:'Commandes'!$BK17,,COLUMN(AM$8)-COLUMN($D$8)+1-(CONFIG!$E40+CONFIG!$F40)),0)*(1-CONFIG!$G40))*CONFIG!$D40</f>
        <v>0</v>
      </c>
      <c r="AN17" s="86">
        <f t="array" ref="AN17">((CONFIG!$G40*Commandes!AN17)+IF(ROUND((AN$8-CONFIG!$D$7)/31,0)&gt;=(CONFIG!$E40+CONFIG!$F40),INDEX(Commandes!$D17:'Commandes'!$BK17,,COLUMN(AN$8)-COLUMN($D$8)+1-(CONFIG!$E40+CONFIG!$F40)),0)*(1-CONFIG!$G40))*CONFIG!$D40</f>
        <v>0</v>
      </c>
      <c r="AO17" s="86">
        <f t="array" ref="AO17">((CONFIG!$G40*Commandes!AO17)+IF(ROUND((AO$8-CONFIG!$D$7)/31,0)&gt;=(CONFIG!$E40+CONFIG!$F40),INDEX(Commandes!$D17:'Commandes'!$BK17,,COLUMN(AO$8)-COLUMN($D$8)+1-(CONFIG!$E40+CONFIG!$F40)),0)*(1-CONFIG!$G40))*CONFIG!$D40</f>
        <v>0</v>
      </c>
      <c r="AP17" s="86">
        <f t="array" ref="AP17">((CONFIG!$G40*Commandes!AP17)+IF(ROUND((AP$8-CONFIG!$D$7)/31,0)&gt;=(CONFIG!$E40+CONFIG!$F40),INDEX(Commandes!$D17:'Commandes'!$BK17,,COLUMN(AP$8)-COLUMN($D$8)+1-(CONFIG!$E40+CONFIG!$F40)),0)*(1-CONFIG!$G40))*CONFIG!$D40</f>
        <v>0</v>
      </c>
      <c r="AQ17" s="86">
        <f t="array" ref="AQ17">((CONFIG!$G40*Commandes!AQ17)+IF(ROUND((AQ$8-CONFIG!$D$7)/31,0)&gt;=(CONFIG!$E40+CONFIG!$F40),INDEX(Commandes!$D17:'Commandes'!$BK17,,COLUMN(AQ$8)-COLUMN($D$8)+1-(CONFIG!$E40+CONFIG!$F40)),0)*(1-CONFIG!$G40))*CONFIG!$D40</f>
        <v>0</v>
      </c>
      <c r="AR17" s="86">
        <f t="array" ref="AR17">((CONFIG!$G40*Commandes!AR17)+IF(ROUND((AR$8-CONFIG!$D$7)/31,0)&gt;=(CONFIG!$E40+CONFIG!$F40),INDEX(Commandes!$D17:'Commandes'!$BK17,,COLUMN(AR$8)-COLUMN($D$8)+1-(CONFIG!$E40+CONFIG!$F40)),0)*(1-CONFIG!$G40))*CONFIG!$D40</f>
        <v>0</v>
      </c>
      <c r="AS17" s="86">
        <f t="array" ref="AS17">((CONFIG!$G40*Commandes!AS17)+IF(ROUND((AS$8-CONFIG!$D$7)/31,0)&gt;=(CONFIG!$E40+CONFIG!$F40),INDEX(Commandes!$D17:'Commandes'!$BK17,,COLUMN(AS$8)-COLUMN($D$8)+1-(CONFIG!$E40+CONFIG!$F40)),0)*(1-CONFIG!$G40))*CONFIG!$D40</f>
        <v>0</v>
      </c>
      <c r="AT17" s="86">
        <f t="array" ref="AT17">((CONFIG!$G40*Commandes!AT17)+IF(ROUND((AT$8-CONFIG!$D$7)/31,0)&gt;=(CONFIG!$E40+CONFIG!$F40),INDEX(Commandes!$D17:'Commandes'!$BK17,,COLUMN(AT$8)-COLUMN($D$8)+1-(CONFIG!$E40+CONFIG!$F40)),0)*(1-CONFIG!$G40))*CONFIG!$D40</f>
        <v>0</v>
      </c>
      <c r="AU17" s="86">
        <f t="array" ref="AU17">((CONFIG!$G40*Commandes!AU17)+IF(ROUND((AU$8-CONFIG!$D$7)/31,0)&gt;=(CONFIG!$E40+CONFIG!$F40),INDEX(Commandes!$D17:'Commandes'!$BK17,,COLUMN(AU$8)-COLUMN($D$8)+1-(CONFIG!$E40+CONFIG!$F40)),0)*(1-CONFIG!$G40))*CONFIG!$D40</f>
        <v>0</v>
      </c>
      <c r="AV17" s="86">
        <f t="array" ref="AV17">((CONFIG!$G40*Commandes!AV17)+IF(ROUND((AV$8-CONFIG!$D$7)/31,0)&gt;=(CONFIG!$E40+CONFIG!$F40),INDEX(Commandes!$D17:'Commandes'!$BK17,,COLUMN(AV$8)-COLUMN($D$8)+1-(CONFIG!$E40+CONFIG!$F40)),0)*(1-CONFIG!$G40))*CONFIG!$D40</f>
        <v>0</v>
      </c>
      <c r="AW17" s="86">
        <f t="array" ref="AW17">((CONFIG!$G40*Commandes!AW17)+IF(ROUND((AW$8-CONFIG!$D$7)/31,0)&gt;=(CONFIG!$E40+CONFIG!$F40),INDEX(Commandes!$D17:'Commandes'!$BK17,,COLUMN(AW$8)-COLUMN($D$8)+1-(CONFIG!$E40+CONFIG!$F40)),0)*(1-CONFIG!$G40))*CONFIG!$D40</f>
        <v>0</v>
      </c>
      <c r="AX17" s="86">
        <f t="array" ref="AX17">((CONFIG!$G40*Commandes!AX17)+IF(ROUND((AX$8-CONFIG!$D$7)/31,0)&gt;=(CONFIG!$E40+CONFIG!$F40),INDEX(Commandes!$D17:'Commandes'!$BK17,,COLUMN(AX$8)-COLUMN($D$8)+1-(CONFIG!$E40+CONFIG!$F40)),0)*(1-CONFIG!$G40))*CONFIG!$D40</f>
        <v>0</v>
      </c>
      <c r="AY17" s="86">
        <f t="array" ref="AY17">((CONFIG!$G40*Commandes!AY17)+IF(ROUND((AY$8-CONFIG!$D$7)/31,0)&gt;=(CONFIG!$E40+CONFIG!$F40),INDEX(Commandes!$D17:'Commandes'!$BK17,,COLUMN(AY$8)-COLUMN($D$8)+1-(CONFIG!$E40+CONFIG!$F40)),0)*(1-CONFIG!$G40))*CONFIG!$D40</f>
        <v>0</v>
      </c>
      <c r="AZ17" s="86">
        <f t="array" ref="AZ17">((CONFIG!$G40*Commandes!AZ17)+IF(ROUND((AZ$8-CONFIG!$D$7)/31,0)&gt;=(CONFIG!$E40+CONFIG!$F40),INDEX(Commandes!$D17:'Commandes'!$BK17,,COLUMN(AZ$8)-COLUMN($D$8)+1-(CONFIG!$E40+CONFIG!$F40)),0)*(1-CONFIG!$G40))*CONFIG!$D40</f>
        <v>0</v>
      </c>
      <c r="BA17" s="86">
        <f t="array" ref="BA17">((CONFIG!$G40*Commandes!BA17)+IF(ROUND((BA$8-CONFIG!$D$7)/31,0)&gt;=(CONFIG!$E40+CONFIG!$F40),INDEX(Commandes!$D17:'Commandes'!$BK17,,COLUMN(BA$8)-COLUMN($D$8)+1-(CONFIG!$E40+CONFIG!$F40)),0)*(1-CONFIG!$G40))*CONFIG!$D40</f>
        <v>0</v>
      </c>
      <c r="BB17" s="86">
        <f t="array" ref="BB17">((CONFIG!$G40*Commandes!BB17)+IF(ROUND((BB$8-CONFIG!$D$7)/31,0)&gt;=(CONFIG!$E40+CONFIG!$F40),INDEX(Commandes!$D17:'Commandes'!$BK17,,COLUMN(BB$8)-COLUMN($D$8)+1-(CONFIG!$E40+CONFIG!$F40)),0)*(1-CONFIG!$G40))*CONFIG!$D40</f>
        <v>0</v>
      </c>
      <c r="BC17" s="86">
        <f t="array" ref="BC17">((CONFIG!$G40*Commandes!BC17)+IF(ROUND((BC$8-CONFIG!$D$7)/31,0)&gt;=(CONFIG!$E40+CONFIG!$F40),INDEX(Commandes!$D17:'Commandes'!$BK17,,COLUMN(BC$8)-COLUMN($D$8)+1-(CONFIG!$E40+CONFIG!$F40)),0)*(1-CONFIG!$G40))*CONFIG!$D40</f>
        <v>0</v>
      </c>
      <c r="BD17" s="86">
        <f t="array" ref="BD17">((CONFIG!$G40*Commandes!BD17)+IF(ROUND((BD$8-CONFIG!$D$7)/31,0)&gt;=(CONFIG!$E40+CONFIG!$F40),INDEX(Commandes!$D17:'Commandes'!$BK17,,COLUMN(BD$8)-COLUMN($D$8)+1-(CONFIG!$E40+CONFIG!$F40)),0)*(1-CONFIG!$G40))*CONFIG!$D40</f>
        <v>0</v>
      </c>
      <c r="BE17" s="86">
        <f t="array" ref="BE17">((CONFIG!$G40*Commandes!BE17)+IF(ROUND((BE$8-CONFIG!$D$7)/31,0)&gt;=(CONFIG!$E40+CONFIG!$F40),INDEX(Commandes!$D17:'Commandes'!$BK17,,COLUMN(BE$8)-COLUMN($D$8)+1-(CONFIG!$E40+CONFIG!$F40)),0)*(1-CONFIG!$G40))*CONFIG!$D40</f>
        <v>0</v>
      </c>
      <c r="BF17" s="86">
        <f t="array" ref="BF17">((CONFIG!$G40*Commandes!BF17)+IF(ROUND((BF$8-CONFIG!$D$7)/31,0)&gt;=(CONFIG!$E40+CONFIG!$F40),INDEX(Commandes!$D17:'Commandes'!$BK17,,COLUMN(BF$8)-COLUMN($D$8)+1-(CONFIG!$E40+CONFIG!$F40)),0)*(1-CONFIG!$G40))*CONFIG!$D40</f>
        <v>0</v>
      </c>
      <c r="BG17" s="86">
        <f t="array" ref="BG17">((CONFIG!$G40*Commandes!BG17)+IF(ROUND((BG$8-CONFIG!$D$7)/31,0)&gt;=(CONFIG!$E40+CONFIG!$F40),INDEX(Commandes!$D17:'Commandes'!$BK17,,COLUMN(BG$8)-COLUMN($D$8)+1-(CONFIG!$E40+CONFIG!$F40)),0)*(1-CONFIG!$G40))*CONFIG!$D40</f>
        <v>0</v>
      </c>
      <c r="BH17" s="86">
        <f t="array" ref="BH17">((CONFIG!$G40*Commandes!BH17)+IF(ROUND((BH$8-CONFIG!$D$7)/31,0)&gt;=(CONFIG!$E40+CONFIG!$F40),INDEX(Commandes!$D17:'Commandes'!$BK17,,COLUMN(BH$8)-COLUMN($D$8)+1-(CONFIG!$E40+CONFIG!$F40)),0)*(1-CONFIG!$G40))*CONFIG!$D40</f>
        <v>0</v>
      </c>
      <c r="BI17" s="86">
        <f t="array" ref="BI17">((CONFIG!$G40*Commandes!BI17)+IF(ROUND((BI$8-CONFIG!$D$7)/31,0)&gt;=(CONFIG!$E40+CONFIG!$F40),INDEX(Commandes!$D17:'Commandes'!$BK17,,COLUMN(BI$8)-COLUMN($D$8)+1-(CONFIG!$E40+CONFIG!$F40)),0)*(1-CONFIG!$G40))*CONFIG!$D40</f>
        <v>0</v>
      </c>
      <c r="BJ17" s="86">
        <f t="array" ref="BJ17">((CONFIG!$G40*Commandes!BJ17)+IF(ROUND((BJ$8-CONFIG!$D$7)/31,0)&gt;=(CONFIG!$E40+CONFIG!$F40),INDEX(Commandes!$D17:'Commandes'!$BK17,,COLUMN(BJ$8)-COLUMN($D$8)+1-(CONFIG!$E40+CONFIG!$F40)),0)*(1-CONFIG!$G40))*CONFIG!$D40</f>
        <v>0</v>
      </c>
      <c r="BK17" s="86">
        <f t="array" ref="BK17">((CONFIG!$G40*Commandes!BK17)+IF(ROUND((BK$8-CONFIG!$D$7)/31,0)&gt;=(CONFIG!$E40+CONFIG!$F40),INDEX(Commandes!$D17:'Commandes'!$BK17,,COLUMN(BK$8)-COLUMN($D$8)+1-(CONFIG!$E40+CONFIG!$F40)),0)*(1-CONFIG!$G40))*CONFIG!$D40</f>
        <v>0</v>
      </c>
      <c r="BL17" s="8"/>
    </row>
    <row r="18" spans="2:64" ht="14.25" customHeight="1" x14ac:dyDescent="0.3">
      <c r="B18" s="5"/>
      <c r="C18" s="85">
        <f>CONFIG!$C$23</f>
        <v>0</v>
      </c>
      <c r="D18" s="86">
        <f t="array" ref="D18">((CONFIG!$G41*Commandes!D18)+IF(ROUND((D$8-CONFIG!$D$7)/31,0)&gt;=(CONFIG!$E41+CONFIG!$F41),INDEX(Commandes!$D18:'Commandes'!$BK18,,COLUMN(D$8)-COLUMN($D$8)+1-(CONFIG!$E41+CONFIG!$F41)),0)*(1-CONFIG!$G41))*CONFIG!$D41</f>
        <v>0</v>
      </c>
      <c r="E18" s="86">
        <f t="array" ref="E18">((CONFIG!$G41*Commandes!E18)+IF(ROUND((E$8-CONFIG!$D$7)/31,0)&gt;=(CONFIG!$E41+CONFIG!$F41),INDEX(Commandes!$D18:'Commandes'!$BK18,,COLUMN(E$8)-COLUMN($D$8)+1-(CONFIG!$E41+CONFIG!$F41)),0)*(1-CONFIG!$G41))*CONFIG!$D41</f>
        <v>0</v>
      </c>
      <c r="F18" s="86">
        <f t="array" ref="F18">((CONFIG!$G41*Commandes!F18)+IF(ROUND((F$8-CONFIG!$D$7)/31,0)&gt;=(CONFIG!$E41+CONFIG!$F41),INDEX(Commandes!$D18:'Commandes'!$BK18,,COLUMN(F$8)-COLUMN($D$8)+1-(CONFIG!$E41+CONFIG!$F41)),0)*(1-CONFIG!$G41))*CONFIG!$D41</f>
        <v>0</v>
      </c>
      <c r="G18" s="86">
        <f t="array" ref="G18">((CONFIG!$G41*Commandes!G18)+IF(ROUND((G$8-CONFIG!$D$7)/31,0)&gt;=(CONFIG!$E41+CONFIG!$F41),INDEX(Commandes!$D18:'Commandes'!$BK18,,COLUMN(G$8)-COLUMN($D$8)+1-(CONFIG!$E41+CONFIG!$F41)),0)*(1-CONFIG!$G41))*CONFIG!$D41</f>
        <v>0</v>
      </c>
      <c r="H18" s="86">
        <f t="array" ref="H18">((CONFIG!$G41*Commandes!H18)+IF(ROUND((H$8-CONFIG!$D$7)/31,0)&gt;=(CONFIG!$E41+CONFIG!$F41),INDEX(Commandes!$D18:'Commandes'!$BK18,,COLUMN(H$8)-COLUMN($D$8)+1-(CONFIG!$E41+CONFIG!$F41)),0)*(1-CONFIG!$G41))*CONFIG!$D41</f>
        <v>0</v>
      </c>
      <c r="I18" s="86">
        <f t="array" ref="I18">((CONFIG!$G41*Commandes!I18)+IF(ROUND((I$8-CONFIG!$D$7)/31,0)&gt;=(CONFIG!$E41+CONFIG!$F41),INDEX(Commandes!$D18:'Commandes'!$BK18,,COLUMN(I$8)-COLUMN($D$8)+1-(CONFIG!$E41+CONFIG!$F41)),0)*(1-CONFIG!$G41))*CONFIG!$D41</f>
        <v>0</v>
      </c>
      <c r="J18" s="86">
        <f t="array" ref="J18">((CONFIG!$G41*Commandes!J18)+IF(ROUND((J$8-CONFIG!$D$7)/31,0)&gt;=(CONFIG!$E41+CONFIG!$F41),INDEX(Commandes!$D18:'Commandes'!$BK18,,COLUMN(J$8)-COLUMN($D$8)+1-(CONFIG!$E41+CONFIG!$F41)),0)*(1-CONFIG!$G41))*CONFIG!$D41</f>
        <v>0</v>
      </c>
      <c r="K18" s="86">
        <f t="array" ref="K18">((CONFIG!$G41*Commandes!K18)+IF(ROUND((K$8-CONFIG!$D$7)/31,0)&gt;=(CONFIG!$E41+CONFIG!$F41),INDEX(Commandes!$D18:'Commandes'!$BK18,,COLUMN(K$8)-COLUMN($D$8)+1-(CONFIG!$E41+CONFIG!$F41)),0)*(1-CONFIG!$G41))*CONFIG!$D41</f>
        <v>0</v>
      </c>
      <c r="L18" s="86">
        <f t="array" ref="L18">((CONFIG!$G41*Commandes!L18)+IF(ROUND((L$8-CONFIG!$D$7)/31,0)&gt;=(CONFIG!$E41+CONFIG!$F41),INDEX(Commandes!$D18:'Commandes'!$BK18,,COLUMN(L$8)-COLUMN($D$8)+1-(CONFIG!$E41+CONFIG!$F41)),0)*(1-CONFIG!$G41))*CONFIG!$D41</f>
        <v>0</v>
      </c>
      <c r="M18" s="86">
        <f t="array" ref="M18">((CONFIG!$G41*Commandes!M18)+IF(ROUND((M$8-CONFIG!$D$7)/31,0)&gt;=(CONFIG!$E41+CONFIG!$F41),INDEX(Commandes!$D18:'Commandes'!$BK18,,COLUMN(M$8)-COLUMN($D$8)+1-(CONFIG!$E41+CONFIG!$F41)),0)*(1-CONFIG!$G41))*CONFIG!$D41</f>
        <v>0</v>
      </c>
      <c r="N18" s="86">
        <f t="array" ref="N18">((CONFIG!$G41*Commandes!N18)+IF(ROUND((N$8-CONFIG!$D$7)/31,0)&gt;=(CONFIG!$E41+CONFIG!$F41),INDEX(Commandes!$D18:'Commandes'!$BK18,,COLUMN(N$8)-COLUMN($D$8)+1-(CONFIG!$E41+CONFIG!$F41)),0)*(1-CONFIG!$G41))*CONFIG!$D41</f>
        <v>0</v>
      </c>
      <c r="O18" s="86">
        <f t="array" ref="O18">((CONFIG!$G41*Commandes!O18)+IF(ROUND((O$8-CONFIG!$D$7)/31,0)&gt;=(CONFIG!$E41+CONFIG!$F41),INDEX(Commandes!$D18:'Commandes'!$BK18,,COLUMN(O$8)-COLUMN($D$8)+1-(CONFIG!$E41+CONFIG!$F41)),0)*(1-CONFIG!$G41))*CONFIG!$D41</f>
        <v>0</v>
      </c>
      <c r="P18" s="86">
        <f t="array" ref="P18">((CONFIG!$G41*Commandes!P18)+IF(ROUND((P$8-CONFIG!$D$7)/31,0)&gt;=(CONFIG!$E41+CONFIG!$F41),INDEX(Commandes!$D18:'Commandes'!$BK18,,COLUMN(P$8)-COLUMN($D$8)+1-(CONFIG!$E41+CONFIG!$F41)),0)*(1-CONFIG!$G41))*CONFIG!$D41</f>
        <v>0</v>
      </c>
      <c r="Q18" s="86">
        <f t="array" ref="Q18">((CONFIG!$G41*Commandes!Q18)+IF(ROUND((Q$8-CONFIG!$D$7)/31,0)&gt;=(CONFIG!$E41+CONFIG!$F41),INDEX(Commandes!$D18:'Commandes'!$BK18,,COLUMN(Q$8)-COLUMN($D$8)+1-(CONFIG!$E41+CONFIG!$F41)),0)*(1-CONFIG!$G41))*CONFIG!$D41</f>
        <v>0</v>
      </c>
      <c r="R18" s="86">
        <f t="array" ref="R18">((CONFIG!$G41*Commandes!R18)+IF(ROUND((R$8-CONFIG!$D$7)/31,0)&gt;=(CONFIG!$E41+CONFIG!$F41),INDEX(Commandes!$D18:'Commandes'!$BK18,,COLUMN(R$8)-COLUMN($D$8)+1-(CONFIG!$E41+CONFIG!$F41)),0)*(1-CONFIG!$G41))*CONFIG!$D41</f>
        <v>0</v>
      </c>
      <c r="S18" s="86">
        <f t="array" ref="S18">((CONFIG!$G41*Commandes!S18)+IF(ROUND((S$8-CONFIG!$D$7)/31,0)&gt;=(CONFIG!$E41+CONFIG!$F41),INDEX(Commandes!$D18:'Commandes'!$BK18,,COLUMN(S$8)-COLUMN($D$8)+1-(CONFIG!$E41+CONFIG!$F41)),0)*(1-CONFIG!$G41))*CONFIG!$D41</f>
        <v>0</v>
      </c>
      <c r="T18" s="86">
        <f t="array" ref="T18">((CONFIG!$G41*Commandes!T18)+IF(ROUND((T$8-CONFIG!$D$7)/31,0)&gt;=(CONFIG!$E41+CONFIG!$F41),INDEX(Commandes!$D18:'Commandes'!$BK18,,COLUMN(T$8)-COLUMN($D$8)+1-(CONFIG!$E41+CONFIG!$F41)),0)*(1-CONFIG!$G41))*CONFIG!$D41</f>
        <v>0</v>
      </c>
      <c r="U18" s="86">
        <f t="array" ref="U18">((CONFIG!$G41*Commandes!U18)+IF(ROUND((U$8-CONFIG!$D$7)/31,0)&gt;=(CONFIG!$E41+CONFIG!$F41),INDEX(Commandes!$D18:'Commandes'!$BK18,,COLUMN(U$8)-COLUMN($D$8)+1-(CONFIG!$E41+CONFIG!$F41)),0)*(1-CONFIG!$G41))*CONFIG!$D41</f>
        <v>0</v>
      </c>
      <c r="V18" s="86">
        <f t="array" ref="V18">((CONFIG!$G41*Commandes!V18)+IF(ROUND((V$8-CONFIG!$D$7)/31,0)&gt;=(CONFIG!$E41+CONFIG!$F41),INDEX(Commandes!$D18:'Commandes'!$BK18,,COLUMN(V$8)-COLUMN($D$8)+1-(CONFIG!$E41+CONFIG!$F41)),0)*(1-CONFIG!$G41))*CONFIG!$D41</f>
        <v>0</v>
      </c>
      <c r="W18" s="86">
        <f t="array" ref="W18">((CONFIG!$G41*Commandes!W18)+IF(ROUND((W$8-CONFIG!$D$7)/31,0)&gt;=(CONFIG!$E41+CONFIG!$F41),INDEX(Commandes!$D18:'Commandes'!$BK18,,COLUMN(W$8)-COLUMN($D$8)+1-(CONFIG!$E41+CONFIG!$F41)),0)*(1-CONFIG!$G41))*CONFIG!$D41</f>
        <v>0</v>
      </c>
      <c r="X18" s="86">
        <f t="array" ref="X18">((CONFIG!$G41*Commandes!X18)+IF(ROUND((X$8-CONFIG!$D$7)/31,0)&gt;=(CONFIG!$E41+CONFIG!$F41),INDEX(Commandes!$D18:'Commandes'!$BK18,,COLUMN(X$8)-COLUMN($D$8)+1-(CONFIG!$E41+CONFIG!$F41)),0)*(1-CONFIG!$G41))*CONFIG!$D41</f>
        <v>0</v>
      </c>
      <c r="Y18" s="86">
        <f t="array" ref="Y18">((CONFIG!$G41*Commandes!Y18)+IF(ROUND((Y$8-CONFIG!$D$7)/31,0)&gt;=(CONFIG!$E41+CONFIG!$F41),INDEX(Commandes!$D18:'Commandes'!$BK18,,COLUMN(Y$8)-COLUMN($D$8)+1-(CONFIG!$E41+CONFIG!$F41)),0)*(1-CONFIG!$G41))*CONFIG!$D41</f>
        <v>0</v>
      </c>
      <c r="Z18" s="86">
        <f t="array" ref="Z18">((CONFIG!$G41*Commandes!Z18)+IF(ROUND((Z$8-CONFIG!$D$7)/31,0)&gt;=(CONFIG!$E41+CONFIG!$F41),INDEX(Commandes!$D18:'Commandes'!$BK18,,COLUMN(Z$8)-COLUMN($D$8)+1-(CONFIG!$E41+CONFIG!$F41)),0)*(1-CONFIG!$G41))*CONFIG!$D41</f>
        <v>0</v>
      </c>
      <c r="AA18" s="86">
        <f t="array" ref="AA18">((CONFIG!$G41*Commandes!AA18)+IF(ROUND((AA$8-CONFIG!$D$7)/31,0)&gt;=(CONFIG!$E41+CONFIG!$F41),INDEX(Commandes!$D18:'Commandes'!$BK18,,COLUMN(AA$8)-COLUMN($D$8)+1-(CONFIG!$E41+CONFIG!$F41)),0)*(1-CONFIG!$G41))*CONFIG!$D41</f>
        <v>0</v>
      </c>
      <c r="AB18" s="86">
        <f t="array" ref="AB18">((CONFIG!$G41*Commandes!AB18)+IF(ROUND((AB$8-CONFIG!$D$7)/31,0)&gt;=(CONFIG!$E41+CONFIG!$F41),INDEX(Commandes!$D18:'Commandes'!$BK18,,COLUMN(AB$8)-COLUMN($D$8)+1-(CONFIG!$E41+CONFIG!$F41)),0)*(1-CONFIG!$G41))*CONFIG!$D41</f>
        <v>0</v>
      </c>
      <c r="AC18" s="86">
        <f t="array" ref="AC18">((CONFIG!$G41*Commandes!AC18)+IF(ROUND((AC$8-CONFIG!$D$7)/31,0)&gt;=(CONFIG!$E41+CONFIG!$F41),INDEX(Commandes!$D18:'Commandes'!$BK18,,COLUMN(AC$8)-COLUMN($D$8)+1-(CONFIG!$E41+CONFIG!$F41)),0)*(1-CONFIG!$G41))*CONFIG!$D41</f>
        <v>0</v>
      </c>
      <c r="AD18" s="86">
        <f t="array" ref="AD18">((CONFIG!$G41*Commandes!AD18)+IF(ROUND((AD$8-CONFIG!$D$7)/31,0)&gt;=(CONFIG!$E41+CONFIG!$F41),INDEX(Commandes!$D18:'Commandes'!$BK18,,COLUMN(AD$8)-COLUMN($D$8)+1-(CONFIG!$E41+CONFIG!$F41)),0)*(1-CONFIG!$G41))*CONFIG!$D41</f>
        <v>0</v>
      </c>
      <c r="AE18" s="86">
        <f t="array" ref="AE18">((CONFIG!$G41*Commandes!AE18)+IF(ROUND((AE$8-CONFIG!$D$7)/31,0)&gt;=(CONFIG!$E41+CONFIG!$F41),INDEX(Commandes!$D18:'Commandes'!$BK18,,COLUMN(AE$8)-COLUMN($D$8)+1-(CONFIG!$E41+CONFIG!$F41)),0)*(1-CONFIG!$G41))*CONFIG!$D41</f>
        <v>0</v>
      </c>
      <c r="AF18" s="86">
        <f t="array" ref="AF18">((CONFIG!$G41*Commandes!AF18)+IF(ROUND((AF$8-CONFIG!$D$7)/31,0)&gt;=(CONFIG!$E41+CONFIG!$F41),INDEX(Commandes!$D18:'Commandes'!$BK18,,COLUMN(AF$8)-COLUMN($D$8)+1-(CONFIG!$E41+CONFIG!$F41)),0)*(1-CONFIG!$G41))*CONFIG!$D41</f>
        <v>0</v>
      </c>
      <c r="AG18" s="86">
        <f t="array" ref="AG18">((CONFIG!$G41*Commandes!AG18)+IF(ROUND((AG$8-CONFIG!$D$7)/31,0)&gt;=(CONFIG!$E41+CONFIG!$F41),INDEX(Commandes!$D18:'Commandes'!$BK18,,COLUMN(AG$8)-COLUMN($D$8)+1-(CONFIG!$E41+CONFIG!$F41)),0)*(1-CONFIG!$G41))*CONFIG!$D41</f>
        <v>0</v>
      </c>
      <c r="AH18" s="86">
        <f t="array" ref="AH18">((CONFIG!$G41*Commandes!AH18)+IF(ROUND((AH$8-CONFIG!$D$7)/31,0)&gt;=(CONFIG!$E41+CONFIG!$F41),INDEX(Commandes!$D18:'Commandes'!$BK18,,COLUMN(AH$8)-COLUMN($D$8)+1-(CONFIG!$E41+CONFIG!$F41)),0)*(1-CONFIG!$G41))*CONFIG!$D41</f>
        <v>0</v>
      </c>
      <c r="AI18" s="86">
        <f t="array" ref="AI18">((CONFIG!$G41*Commandes!AI18)+IF(ROUND((AI$8-CONFIG!$D$7)/31,0)&gt;=(CONFIG!$E41+CONFIG!$F41),INDEX(Commandes!$D18:'Commandes'!$BK18,,COLUMN(AI$8)-COLUMN($D$8)+1-(CONFIG!$E41+CONFIG!$F41)),0)*(1-CONFIG!$G41))*CONFIG!$D41</f>
        <v>0</v>
      </c>
      <c r="AJ18" s="86">
        <f t="array" ref="AJ18">((CONFIG!$G41*Commandes!AJ18)+IF(ROUND((AJ$8-CONFIG!$D$7)/31,0)&gt;=(CONFIG!$E41+CONFIG!$F41),INDEX(Commandes!$D18:'Commandes'!$BK18,,COLUMN(AJ$8)-COLUMN($D$8)+1-(CONFIG!$E41+CONFIG!$F41)),0)*(1-CONFIG!$G41))*CONFIG!$D41</f>
        <v>0</v>
      </c>
      <c r="AK18" s="86">
        <f t="array" ref="AK18">((CONFIG!$G41*Commandes!AK18)+IF(ROUND((AK$8-CONFIG!$D$7)/31,0)&gt;=(CONFIG!$E41+CONFIG!$F41),INDEX(Commandes!$D18:'Commandes'!$BK18,,COLUMN(AK$8)-COLUMN($D$8)+1-(CONFIG!$E41+CONFIG!$F41)),0)*(1-CONFIG!$G41))*CONFIG!$D41</f>
        <v>0</v>
      </c>
      <c r="AL18" s="86">
        <f t="array" ref="AL18">((CONFIG!$G41*Commandes!AL18)+IF(ROUND((AL$8-CONFIG!$D$7)/31,0)&gt;=(CONFIG!$E41+CONFIG!$F41),INDEX(Commandes!$D18:'Commandes'!$BK18,,COLUMN(AL$8)-COLUMN($D$8)+1-(CONFIG!$E41+CONFIG!$F41)),0)*(1-CONFIG!$G41))*CONFIG!$D41</f>
        <v>0</v>
      </c>
      <c r="AM18" s="86">
        <f t="array" ref="AM18">((CONFIG!$G41*Commandes!AM18)+IF(ROUND((AM$8-CONFIG!$D$7)/31,0)&gt;=(CONFIG!$E41+CONFIG!$F41),INDEX(Commandes!$D18:'Commandes'!$BK18,,COLUMN(AM$8)-COLUMN($D$8)+1-(CONFIG!$E41+CONFIG!$F41)),0)*(1-CONFIG!$G41))*CONFIG!$D41</f>
        <v>0</v>
      </c>
      <c r="AN18" s="86">
        <f t="array" ref="AN18">((CONFIG!$G41*Commandes!AN18)+IF(ROUND((AN$8-CONFIG!$D$7)/31,0)&gt;=(CONFIG!$E41+CONFIG!$F41),INDEX(Commandes!$D18:'Commandes'!$BK18,,COLUMN(AN$8)-COLUMN($D$8)+1-(CONFIG!$E41+CONFIG!$F41)),0)*(1-CONFIG!$G41))*CONFIG!$D41</f>
        <v>0</v>
      </c>
      <c r="AO18" s="86">
        <f t="array" ref="AO18">((CONFIG!$G41*Commandes!AO18)+IF(ROUND((AO$8-CONFIG!$D$7)/31,0)&gt;=(CONFIG!$E41+CONFIG!$F41),INDEX(Commandes!$D18:'Commandes'!$BK18,,COLUMN(AO$8)-COLUMN($D$8)+1-(CONFIG!$E41+CONFIG!$F41)),0)*(1-CONFIG!$G41))*CONFIG!$D41</f>
        <v>0</v>
      </c>
      <c r="AP18" s="86">
        <f t="array" ref="AP18">((CONFIG!$G41*Commandes!AP18)+IF(ROUND((AP$8-CONFIG!$D$7)/31,0)&gt;=(CONFIG!$E41+CONFIG!$F41),INDEX(Commandes!$D18:'Commandes'!$BK18,,COLUMN(AP$8)-COLUMN($D$8)+1-(CONFIG!$E41+CONFIG!$F41)),0)*(1-CONFIG!$G41))*CONFIG!$D41</f>
        <v>0</v>
      </c>
      <c r="AQ18" s="86">
        <f t="array" ref="AQ18">((CONFIG!$G41*Commandes!AQ18)+IF(ROUND((AQ$8-CONFIG!$D$7)/31,0)&gt;=(CONFIG!$E41+CONFIG!$F41),INDEX(Commandes!$D18:'Commandes'!$BK18,,COLUMN(AQ$8)-COLUMN($D$8)+1-(CONFIG!$E41+CONFIG!$F41)),0)*(1-CONFIG!$G41))*CONFIG!$D41</f>
        <v>0</v>
      </c>
      <c r="AR18" s="86">
        <f t="array" ref="AR18">((CONFIG!$G41*Commandes!AR18)+IF(ROUND((AR$8-CONFIG!$D$7)/31,0)&gt;=(CONFIG!$E41+CONFIG!$F41),INDEX(Commandes!$D18:'Commandes'!$BK18,,COLUMN(AR$8)-COLUMN($D$8)+1-(CONFIG!$E41+CONFIG!$F41)),0)*(1-CONFIG!$G41))*CONFIG!$D41</f>
        <v>0</v>
      </c>
      <c r="AS18" s="86">
        <f t="array" ref="AS18">((CONFIG!$G41*Commandes!AS18)+IF(ROUND((AS$8-CONFIG!$D$7)/31,0)&gt;=(CONFIG!$E41+CONFIG!$F41),INDEX(Commandes!$D18:'Commandes'!$BK18,,COLUMN(AS$8)-COLUMN($D$8)+1-(CONFIG!$E41+CONFIG!$F41)),0)*(1-CONFIG!$G41))*CONFIG!$D41</f>
        <v>0</v>
      </c>
      <c r="AT18" s="86">
        <f t="array" ref="AT18">((CONFIG!$G41*Commandes!AT18)+IF(ROUND((AT$8-CONFIG!$D$7)/31,0)&gt;=(CONFIG!$E41+CONFIG!$F41),INDEX(Commandes!$D18:'Commandes'!$BK18,,COLUMN(AT$8)-COLUMN($D$8)+1-(CONFIG!$E41+CONFIG!$F41)),0)*(1-CONFIG!$G41))*CONFIG!$D41</f>
        <v>0</v>
      </c>
      <c r="AU18" s="86">
        <f t="array" ref="AU18">((CONFIG!$G41*Commandes!AU18)+IF(ROUND((AU$8-CONFIG!$D$7)/31,0)&gt;=(CONFIG!$E41+CONFIG!$F41),INDEX(Commandes!$D18:'Commandes'!$BK18,,COLUMN(AU$8)-COLUMN($D$8)+1-(CONFIG!$E41+CONFIG!$F41)),0)*(1-CONFIG!$G41))*CONFIG!$D41</f>
        <v>0</v>
      </c>
      <c r="AV18" s="86">
        <f t="array" ref="AV18">((CONFIG!$G41*Commandes!AV18)+IF(ROUND((AV$8-CONFIG!$D$7)/31,0)&gt;=(CONFIG!$E41+CONFIG!$F41),INDEX(Commandes!$D18:'Commandes'!$BK18,,COLUMN(AV$8)-COLUMN($D$8)+1-(CONFIG!$E41+CONFIG!$F41)),0)*(1-CONFIG!$G41))*CONFIG!$D41</f>
        <v>0</v>
      </c>
      <c r="AW18" s="86">
        <f t="array" ref="AW18">((CONFIG!$G41*Commandes!AW18)+IF(ROUND((AW$8-CONFIG!$D$7)/31,0)&gt;=(CONFIG!$E41+CONFIG!$F41),INDEX(Commandes!$D18:'Commandes'!$BK18,,COLUMN(AW$8)-COLUMN($D$8)+1-(CONFIG!$E41+CONFIG!$F41)),0)*(1-CONFIG!$G41))*CONFIG!$D41</f>
        <v>0</v>
      </c>
      <c r="AX18" s="86">
        <f t="array" ref="AX18">((CONFIG!$G41*Commandes!AX18)+IF(ROUND((AX$8-CONFIG!$D$7)/31,0)&gt;=(CONFIG!$E41+CONFIG!$F41),INDEX(Commandes!$D18:'Commandes'!$BK18,,COLUMN(AX$8)-COLUMN($D$8)+1-(CONFIG!$E41+CONFIG!$F41)),0)*(1-CONFIG!$G41))*CONFIG!$D41</f>
        <v>0</v>
      </c>
      <c r="AY18" s="86">
        <f t="array" ref="AY18">((CONFIG!$G41*Commandes!AY18)+IF(ROUND((AY$8-CONFIG!$D$7)/31,0)&gt;=(CONFIG!$E41+CONFIG!$F41),INDEX(Commandes!$D18:'Commandes'!$BK18,,COLUMN(AY$8)-COLUMN($D$8)+1-(CONFIG!$E41+CONFIG!$F41)),0)*(1-CONFIG!$G41))*CONFIG!$D41</f>
        <v>0</v>
      </c>
      <c r="AZ18" s="86">
        <f t="array" ref="AZ18">((CONFIG!$G41*Commandes!AZ18)+IF(ROUND((AZ$8-CONFIG!$D$7)/31,0)&gt;=(CONFIG!$E41+CONFIG!$F41),INDEX(Commandes!$D18:'Commandes'!$BK18,,COLUMN(AZ$8)-COLUMN($D$8)+1-(CONFIG!$E41+CONFIG!$F41)),0)*(1-CONFIG!$G41))*CONFIG!$D41</f>
        <v>0</v>
      </c>
      <c r="BA18" s="86">
        <f t="array" ref="BA18">((CONFIG!$G41*Commandes!BA18)+IF(ROUND((BA$8-CONFIG!$D$7)/31,0)&gt;=(CONFIG!$E41+CONFIG!$F41),INDEX(Commandes!$D18:'Commandes'!$BK18,,COLUMN(BA$8)-COLUMN($D$8)+1-(CONFIG!$E41+CONFIG!$F41)),0)*(1-CONFIG!$G41))*CONFIG!$D41</f>
        <v>0</v>
      </c>
      <c r="BB18" s="86">
        <f t="array" ref="BB18">((CONFIG!$G41*Commandes!BB18)+IF(ROUND((BB$8-CONFIG!$D$7)/31,0)&gt;=(CONFIG!$E41+CONFIG!$F41),INDEX(Commandes!$D18:'Commandes'!$BK18,,COLUMN(BB$8)-COLUMN($D$8)+1-(CONFIG!$E41+CONFIG!$F41)),0)*(1-CONFIG!$G41))*CONFIG!$D41</f>
        <v>0</v>
      </c>
      <c r="BC18" s="86">
        <f t="array" ref="BC18">((CONFIG!$G41*Commandes!BC18)+IF(ROUND((BC$8-CONFIG!$D$7)/31,0)&gt;=(CONFIG!$E41+CONFIG!$F41),INDEX(Commandes!$D18:'Commandes'!$BK18,,COLUMN(BC$8)-COLUMN($D$8)+1-(CONFIG!$E41+CONFIG!$F41)),0)*(1-CONFIG!$G41))*CONFIG!$D41</f>
        <v>0</v>
      </c>
      <c r="BD18" s="86">
        <f t="array" ref="BD18">((CONFIG!$G41*Commandes!BD18)+IF(ROUND((BD$8-CONFIG!$D$7)/31,0)&gt;=(CONFIG!$E41+CONFIG!$F41),INDEX(Commandes!$D18:'Commandes'!$BK18,,COLUMN(BD$8)-COLUMN($D$8)+1-(CONFIG!$E41+CONFIG!$F41)),0)*(1-CONFIG!$G41))*CONFIG!$D41</f>
        <v>0</v>
      </c>
      <c r="BE18" s="86">
        <f t="array" ref="BE18">((CONFIG!$G41*Commandes!BE18)+IF(ROUND((BE$8-CONFIG!$D$7)/31,0)&gt;=(CONFIG!$E41+CONFIG!$F41),INDEX(Commandes!$D18:'Commandes'!$BK18,,COLUMN(BE$8)-COLUMN($D$8)+1-(CONFIG!$E41+CONFIG!$F41)),0)*(1-CONFIG!$G41))*CONFIG!$D41</f>
        <v>0</v>
      </c>
      <c r="BF18" s="86">
        <f t="array" ref="BF18">((CONFIG!$G41*Commandes!BF18)+IF(ROUND((BF$8-CONFIG!$D$7)/31,0)&gt;=(CONFIG!$E41+CONFIG!$F41),INDEX(Commandes!$D18:'Commandes'!$BK18,,COLUMN(BF$8)-COLUMN($D$8)+1-(CONFIG!$E41+CONFIG!$F41)),0)*(1-CONFIG!$G41))*CONFIG!$D41</f>
        <v>0</v>
      </c>
      <c r="BG18" s="86">
        <f t="array" ref="BG18">((CONFIG!$G41*Commandes!BG18)+IF(ROUND((BG$8-CONFIG!$D$7)/31,0)&gt;=(CONFIG!$E41+CONFIG!$F41),INDEX(Commandes!$D18:'Commandes'!$BK18,,COLUMN(BG$8)-COLUMN($D$8)+1-(CONFIG!$E41+CONFIG!$F41)),0)*(1-CONFIG!$G41))*CONFIG!$D41</f>
        <v>0</v>
      </c>
      <c r="BH18" s="86">
        <f t="array" ref="BH18">((CONFIG!$G41*Commandes!BH18)+IF(ROUND((BH$8-CONFIG!$D$7)/31,0)&gt;=(CONFIG!$E41+CONFIG!$F41),INDEX(Commandes!$D18:'Commandes'!$BK18,,COLUMN(BH$8)-COLUMN($D$8)+1-(CONFIG!$E41+CONFIG!$F41)),0)*(1-CONFIG!$G41))*CONFIG!$D41</f>
        <v>0</v>
      </c>
      <c r="BI18" s="86">
        <f t="array" ref="BI18">((CONFIG!$G41*Commandes!BI18)+IF(ROUND((BI$8-CONFIG!$D$7)/31,0)&gt;=(CONFIG!$E41+CONFIG!$F41),INDEX(Commandes!$D18:'Commandes'!$BK18,,COLUMN(BI$8)-COLUMN($D$8)+1-(CONFIG!$E41+CONFIG!$F41)),0)*(1-CONFIG!$G41))*CONFIG!$D41</f>
        <v>0</v>
      </c>
      <c r="BJ18" s="86">
        <f t="array" ref="BJ18">((CONFIG!$G41*Commandes!BJ18)+IF(ROUND((BJ$8-CONFIG!$D$7)/31,0)&gt;=(CONFIG!$E41+CONFIG!$F41),INDEX(Commandes!$D18:'Commandes'!$BK18,,COLUMN(BJ$8)-COLUMN($D$8)+1-(CONFIG!$E41+CONFIG!$F41)),0)*(1-CONFIG!$G41))*CONFIG!$D41</f>
        <v>0</v>
      </c>
      <c r="BK18" s="86">
        <f t="array" ref="BK18">((CONFIG!$G41*Commandes!BK18)+IF(ROUND((BK$8-CONFIG!$D$7)/31,0)&gt;=(CONFIG!$E41+CONFIG!$F41),INDEX(Commandes!$D18:'Commandes'!$BK18,,COLUMN(BK$8)-COLUMN($D$8)+1-(CONFIG!$E41+CONFIG!$F41)),0)*(1-CONFIG!$G41))*CONFIG!$D41</f>
        <v>0</v>
      </c>
      <c r="BL18" s="8"/>
    </row>
    <row r="19" spans="2:64" ht="14.25" customHeight="1" x14ac:dyDescent="0.3">
      <c r="B19" s="5"/>
      <c r="C19" s="85">
        <f>CONFIG!$C$24</f>
        <v>0</v>
      </c>
      <c r="D19" s="86">
        <f t="array" ref="D19">((CONFIG!$G42*Commandes!D19)+IF(ROUND((D$8-CONFIG!$D$7)/31,0)&gt;=(CONFIG!$E42+CONFIG!$F42),INDEX(Commandes!$D19:'Commandes'!$BK19,,COLUMN(D$8)-COLUMN($D$8)+1-(CONFIG!$E42+CONFIG!$F42)),0)*(1-CONFIG!$G42))*CONFIG!$D42</f>
        <v>0</v>
      </c>
      <c r="E19" s="86">
        <f t="array" ref="E19">((CONFIG!$G42*Commandes!E19)+IF(ROUND((E$8-CONFIG!$D$7)/31,0)&gt;=(CONFIG!$E42+CONFIG!$F42),INDEX(Commandes!$D19:'Commandes'!$BK19,,COLUMN(E$8)-COLUMN($D$8)+1-(CONFIG!$E42+CONFIG!$F42)),0)*(1-CONFIG!$G42))*CONFIG!$D42</f>
        <v>0</v>
      </c>
      <c r="F19" s="86">
        <f t="array" ref="F19">((CONFIG!$G42*Commandes!F19)+IF(ROUND((F$8-CONFIG!$D$7)/31,0)&gt;=(CONFIG!$E42+CONFIG!$F42),INDEX(Commandes!$D19:'Commandes'!$BK19,,COLUMN(F$8)-COLUMN($D$8)+1-(CONFIG!$E42+CONFIG!$F42)),0)*(1-CONFIG!$G42))*CONFIG!$D42</f>
        <v>0</v>
      </c>
      <c r="G19" s="86">
        <f t="array" ref="G19">((CONFIG!$G42*Commandes!G19)+IF(ROUND((G$8-CONFIG!$D$7)/31,0)&gt;=(CONFIG!$E42+CONFIG!$F42),INDEX(Commandes!$D19:'Commandes'!$BK19,,COLUMN(G$8)-COLUMN($D$8)+1-(CONFIG!$E42+CONFIG!$F42)),0)*(1-CONFIG!$G42))*CONFIG!$D42</f>
        <v>0</v>
      </c>
      <c r="H19" s="86">
        <f t="array" ref="H19">((CONFIG!$G42*Commandes!H19)+IF(ROUND((H$8-CONFIG!$D$7)/31,0)&gt;=(CONFIG!$E42+CONFIG!$F42),INDEX(Commandes!$D19:'Commandes'!$BK19,,COLUMN(H$8)-COLUMN($D$8)+1-(CONFIG!$E42+CONFIG!$F42)),0)*(1-CONFIG!$G42))*CONFIG!$D42</f>
        <v>0</v>
      </c>
      <c r="I19" s="86">
        <f t="array" ref="I19">((CONFIG!$G42*Commandes!I19)+IF(ROUND((I$8-CONFIG!$D$7)/31,0)&gt;=(CONFIG!$E42+CONFIG!$F42),INDEX(Commandes!$D19:'Commandes'!$BK19,,COLUMN(I$8)-COLUMN($D$8)+1-(CONFIG!$E42+CONFIG!$F42)),0)*(1-CONFIG!$G42))*CONFIG!$D42</f>
        <v>0</v>
      </c>
      <c r="J19" s="86">
        <f t="array" ref="J19">((CONFIG!$G42*Commandes!J19)+IF(ROUND((J$8-CONFIG!$D$7)/31,0)&gt;=(CONFIG!$E42+CONFIG!$F42),INDEX(Commandes!$D19:'Commandes'!$BK19,,COLUMN(J$8)-COLUMN($D$8)+1-(CONFIG!$E42+CONFIG!$F42)),0)*(1-CONFIG!$G42))*CONFIG!$D42</f>
        <v>0</v>
      </c>
      <c r="K19" s="86">
        <f t="array" ref="K19">((CONFIG!$G42*Commandes!K19)+IF(ROUND((K$8-CONFIG!$D$7)/31,0)&gt;=(CONFIG!$E42+CONFIG!$F42),INDEX(Commandes!$D19:'Commandes'!$BK19,,COLUMN(K$8)-COLUMN($D$8)+1-(CONFIG!$E42+CONFIG!$F42)),0)*(1-CONFIG!$G42))*CONFIG!$D42</f>
        <v>0</v>
      </c>
      <c r="L19" s="86">
        <f t="array" ref="L19">((CONFIG!$G42*Commandes!L19)+IF(ROUND((L$8-CONFIG!$D$7)/31,0)&gt;=(CONFIG!$E42+CONFIG!$F42),INDEX(Commandes!$D19:'Commandes'!$BK19,,COLUMN(L$8)-COLUMN($D$8)+1-(CONFIG!$E42+CONFIG!$F42)),0)*(1-CONFIG!$G42))*CONFIG!$D42</f>
        <v>0</v>
      </c>
      <c r="M19" s="86">
        <f t="array" ref="M19">((CONFIG!$G42*Commandes!M19)+IF(ROUND((M$8-CONFIG!$D$7)/31,0)&gt;=(CONFIG!$E42+CONFIG!$F42),INDEX(Commandes!$D19:'Commandes'!$BK19,,COLUMN(M$8)-COLUMN($D$8)+1-(CONFIG!$E42+CONFIG!$F42)),0)*(1-CONFIG!$G42))*CONFIG!$D42</f>
        <v>0</v>
      </c>
      <c r="N19" s="86">
        <f t="array" ref="N19">((CONFIG!$G42*Commandes!N19)+IF(ROUND((N$8-CONFIG!$D$7)/31,0)&gt;=(CONFIG!$E42+CONFIG!$F42),INDEX(Commandes!$D19:'Commandes'!$BK19,,COLUMN(N$8)-COLUMN($D$8)+1-(CONFIG!$E42+CONFIG!$F42)),0)*(1-CONFIG!$G42))*CONFIG!$D42</f>
        <v>0</v>
      </c>
      <c r="O19" s="86">
        <f t="array" ref="O19">((CONFIG!$G42*Commandes!O19)+IF(ROUND((O$8-CONFIG!$D$7)/31,0)&gt;=(CONFIG!$E42+CONFIG!$F42),INDEX(Commandes!$D19:'Commandes'!$BK19,,COLUMN(O$8)-COLUMN($D$8)+1-(CONFIG!$E42+CONFIG!$F42)),0)*(1-CONFIG!$G42))*CONFIG!$D42</f>
        <v>0</v>
      </c>
      <c r="P19" s="86">
        <f t="array" ref="P19">((CONFIG!$G42*Commandes!P19)+IF(ROUND((P$8-CONFIG!$D$7)/31,0)&gt;=(CONFIG!$E42+CONFIG!$F42),INDEX(Commandes!$D19:'Commandes'!$BK19,,COLUMN(P$8)-COLUMN($D$8)+1-(CONFIG!$E42+CONFIG!$F42)),0)*(1-CONFIG!$G42))*CONFIG!$D42</f>
        <v>0</v>
      </c>
      <c r="Q19" s="86">
        <f t="array" ref="Q19">((CONFIG!$G42*Commandes!Q19)+IF(ROUND((Q$8-CONFIG!$D$7)/31,0)&gt;=(CONFIG!$E42+CONFIG!$F42),INDEX(Commandes!$D19:'Commandes'!$BK19,,COLUMN(Q$8)-COLUMN($D$8)+1-(CONFIG!$E42+CONFIG!$F42)),0)*(1-CONFIG!$G42))*CONFIG!$D42</f>
        <v>0</v>
      </c>
      <c r="R19" s="86">
        <f t="array" ref="R19">((CONFIG!$G42*Commandes!R19)+IF(ROUND((R$8-CONFIG!$D$7)/31,0)&gt;=(CONFIG!$E42+CONFIG!$F42),INDEX(Commandes!$D19:'Commandes'!$BK19,,COLUMN(R$8)-COLUMN($D$8)+1-(CONFIG!$E42+CONFIG!$F42)),0)*(1-CONFIG!$G42))*CONFIG!$D42</f>
        <v>0</v>
      </c>
      <c r="S19" s="86">
        <f t="array" ref="S19">((CONFIG!$G42*Commandes!S19)+IF(ROUND((S$8-CONFIG!$D$7)/31,0)&gt;=(CONFIG!$E42+CONFIG!$F42),INDEX(Commandes!$D19:'Commandes'!$BK19,,COLUMN(S$8)-COLUMN($D$8)+1-(CONFIG!$E42+CONFIG!$F42)),0)*(1-CONFIG!$G42))*CONFIG!$D42</f>
        <v>0</v>
      </c>
      <c r="T19" s="86">
        <f t="array" ref="T19">((CONFIG!$G42*Commandes!T19)+IF(ROUND((T$8-CONFIG!$D$7)/31,0)&gt;=(CONFIG!$E42+CONFIG!$F42),INDEX(Commandes!$D19:'Commandes'!$BK19,,COLUMN(T$8)-COLUMN($D$8)+1-(CONFIG!$E42+CONFIG!$F42)),0)*(1-CONFIG!$G42))*CONFIG!$D42</f>
        <v>0</v>
      </c>
      <c r="U19" s="86">
        <f t="array" ref="U19">((CONFIG!$G42*Commandes!U19)+IF(ROUND((U$8-CONFIG!$D$7)/31,0)&gt;=(CONFIG!$E42+CONFIG!$F42),INDEX(Commandes!$D19:'Commandes'!$BK19,,COLUMN(U$8)-COLUMN($D$8)+1-(CONFIG!$E42+CONFIG!$F42)),0)*(1-CONFIG!$G42))*CONFIG!$D42</f>
        <v>0</v>
      </c>
      <c r="V19" s="86">
        <f t="array" ref="V19">((CONFIG!$G42*Commandes!V19)+IF(ROUND((V$8-CONFIG!$D$7)/31,0)&gt;=(CONFIG!$E42+CONFIG!$F42),INDEX(Commandes!$D19:'Commandes'!$BK19,,COLUMN(V$8)-COLUMN($D$8)+1-(CONFIG!$E42+CONFIG!$F42)),0)*(1-CONFIG!$G42))*CONFIG!$D42</f>
        <v>0</v>
      </c>
      <c r="W19" s="86">
        <f t="array" ref="W19">((CONFIG!$G42*Commandes!W19)+IF(ROUND((W$8-CONFIG!$D$7)/31,0)&gt;=(CONFIG!$E42+CONFIG!$F42),INDEX(Commandes!$D19:'Commandes'!$BK19,,COLUMN(W$8)-COLUMN($D$8)+1-(CONFIG!$E42+CONFIG!$F42)),0)*(1-CONFIG!$G42))*CONFIG!$D42</f>
        <v>0</v>
      </c>
      <c r="X19" s="86">
        <f t="array" ref="X19">((CONFIG!$G42*Commandes!X19)+IF(ROUND((X$8-CONFIG!$D$7)/31,0)&gt;=(CONFIG!$E42+CONFIG!$F42),INDEX(Commandes!$D19:'Commandes'!$BK19,,COLUMN(X$8)-COLUMN($D$8)+1-(CONFIG!$E42+CONFIG!$F42)),0)*(1-CONFIG!$G42))*CONFIG!$D42</f>
        <v>0</v>
      </c>
      <c r="Y19" s="86">
        <f t="array" ref="Y19">((CONFIG!$G42*Commandes!Y19)+IF(ROUND((Y$8-CONFIG!$D$7)/31,0)&gt;=(CONFIG!$E42+CONFIG!$F42),INDEX(Commandes!$D19:'Commandes'!$BK19,,COLUMN(Y$8)-COLUMN($D$8)+1-(CONFIG!$E42+CONFIG!$F42)),0)*(1-CONFIG!$G42))*CONFIG!$D42</f>
        <v>0</v>
      </c>
      <c r="Z19" s="86">
        <f t="array" ref="Z19">((CONFIG!$G42*Commandes!Z19)+IF(ROUND((Z$8-CONFIG!$D$7)/31,0)&gt;=(CONFIG!$E42+CONFIG!$F42),INDEX(Commandes!$D19:'Commandes'!$BK19,,COLUMN(Z$8)-COLUMN($D$8)+1-(CONFIG!$E42+CONFIG!$F42)),0)*(1-CONFIG!$G42))*CONFIG!$D42</f>
        <v>0</v>
      </c>
      <c r="AA19" s="86">
        <f t="array" ref="AA19">((CONFIG!$G42*Commandes!AA19)+IF(ROUND((AA$8-CONFIG!$D$7)/31,0)&gt;=(CONFIG!$E42+CONFIG!$F42),INDEX(Commandes!$D19:'Commandes'!$BK19,,COLUMN(AA$8)-COLUMN($D$8)+1-(CONFIG!$E42+CONFIG!$F42)),0)*(1-CONFIG!$G42))*CONFIG!$D42</f>
        <v>0</v>
      </c>
      <c r="AB19" s="86">
        <f t="array" ref="AB19">((CONFIG!$G42*Commandes!AB19)+IF(ROUND((AB$8-CONFIG!$D$7)/31,0)&gt;=(CONFIG!$E42+CONFIG!$F42),INDEX(Commandes!$D19:'Commandes'!$BK19,,COLUMN(AB$8)-COLUMN($D$8)+1-(CONFIG!$E42+CONFIG!$F42)),0)*(1-CONFIG!$G42))*CONFIG!$D42</f>
        <v>0</v>
      </c>
      <c r="AC19" s="86">
        <f t="array" ref="AC19">((CONFIG!$G42*Commandes!AC19)+IF(ROUND((AC$8-CONFIG!$D$7)/31,0)&gt;=(CONFIG!$E42+CONFIG!$F42),INDEX(Commandes!$D19:'Commandes'!$BK19,,COLUMN(AC$8)-COLUMN($D$8)+1-(CONFIG!$E42+CONFIG!$F42)),0)*(1-CONFIG!$G42))*CONFIG!$D42</f>
        <v>0</v>
      </c>
      <c r="AD19" s="86">
        <f t="array" ref="AD19">((CONFIG!$G42*Commandes!AD19)+IF(ROUND((AD$8-CONFIG!$D$7)/31,0)&gt;=(CONFIG!$E42+CONFIG!$F42),INDEX(Commandes!$D19:'Commandes'!$BK19,,COLUMN(AD$8)-COLUMN($D$8)+1-(CONFIG!$E42+CONFIG!$F42)),0)*(1-CONFIG!$G42))*CONFIG!$D42</f>
        <v>0</v>
      </c>
      <c r="AE19" s="86">
        <f t="array" ref="AE19">((CONFIG!$G42*Commandes!AE19)+IF(ROUND((AE$8-CONFIG!$D$7)/31,0)&gt;=(CONFIG!$E42+CONFIG!$F42),INDEX(Commandes!$D19:'Commandes'!$BK19,,COLUMN(AE$8)-COLUMN($D$8)+1-(CONFIG!$E42+CONFIG!$F42)),0)*(1-CONFIG!$G42))*CONFIG!$D42</f>
        <v>0</v>
      </c>
      <c r="AF19" s="86">
        <f t="array" ref="AF19">((CONFIG!$G42*Commandes!AF19)+IF(ROUND((AF$8-CONFIG!$D$7)/31,0)&gt;=(CONFIG!$E42+CONFIG!$F42),INDEX(Commandes!$D19:'Commandes'!$BK19,,COLUMN(AF$8)-COLUMN($D$8)+1-(CONFIG!$E42+CONFIG!$F42)),0)*(1-CONFIG!$G42))*CONFIG!$D42</f>
        <v>0</v>
      </c>
      <c r="AG19" s="86">
        <f t="array" ref="AG19">((CONFIG!$G42*Commandes!AG19)+IF(ROUND((AG$8-CONFIG!$D$7)/31,0)&gt;=(CONFIG!$E42+CONFIG!$F42),INDEX(Commandes!$D19:'Commandes'!$BK19,,COLUMN(AG$8)-COLUMN($D$8)+1-(CONFIG!$E42+CONFIG!$F42)),0)*(1-CONFIG!$G42))*CONFIG!$D42</f>
        <v>0</v>
      </c>
      <c r="AH19" s="86">
        <f t="array" ref="AH19">((CONFIG!$G42*Commandes!AH19)+IF(ROUND((AH$8-CONFIG!$D$7)/31,0)&gt;=(CONFIG!$E42+CONFIG!$F42),INDEX(Commandes!$D19:'Commandes'!$BK19,,COLUMN(AH$8)-COLUMN($D$8)+1-(CONFIG!$E42+CONFIG!$F42)),0)*(1-CONFIG!$G42))*CONFIG!$D42</f>
        <v>0</v>
      </c>
      <c r="AI19" s="86">
        <f t="array" ref="AI19">((CONFIG!$G42*Commandes!AI19)+IF(ROUND((AI$8-CONFIG!$D$7)/31,0)&gt;=(CONFIG!$E42+CONFIG!$F42),INDEX(Commandes!$D19:'Commandes'!$BK19,,COLUMN(AI$8)-COLUMN($D$8)+1-(CONFIG!$E42+CONFIG!$F42)),0)*(1-CONFIG!$G42))*CONFIG!$D42</f>
        <v>0</v>
      </c>
      <c r="AJ19" s="86">
        <f t="array" ref="AJ19">((CONFIG!$G42*Commandes!AJ19)+IF(ROUND((AJ$8-CONFIG!$D$7)/31,0)&gt;=(CONFIG!$E42+CONFIG!$F42),INDEX(Commandes!$D19:'Commandes'!$BK19,,COLUMN(AJ$8)-COLUMN($D$8)+1-(CONFIG!$E42+CONFIG!$F42)),0)*(1-CONFIG!$G42))*CONFIG!$D42</f>
        <v>0</v>
      </c>
      <c r="AK19" s="86">
        <f t="array" ref="AK19">((CONFIG!$G42*Commandes!AK19)+IF(ROUND((AK$8-CONFIG!$D$7)/31,0)&gt;=(CONFIG!$E42+CONFIG!$F42),INDEX(Commandes!$D19:'Commandes'!$BK19,,COLUMN(AK$8)-COLUMN($D$8)+1-(CONFIG!$E42+CONFIG!$F42)),0)*(1-CONFIG!$G42))*CONFIG!$D42</f>
        <v>0</v>
      </c>
      <c r="AL19" s="86">
        <f t="array" ref="AL19">((CONFIG!$G42*Commandes!AL19)+IF(ROUND((AL$8-CONFIG!$D$7)/31,0)&gt;=(CONFIG!$E42+CONFIG!$F42),INDEX(Commandes!$D19:'Commandes'!$BK19,,COLUMN(AL$8)-COLUMN($D$8)+1-(CONFIG!$E42+CONFIG!$F42)),0)*(1-CONFIG!$G42))*CONFIG!$D42</f>
        <v>0</v>
      </c>
      <c r="AM19" s="86">
        <f t="array" ref="AM19">((CONFIG!$G42*Commandes!AM19)+IF(ROUND((AM$8-CONFIG!$D$7)/31,0)&gt;=(CONFIG!$E42+CONFIG!$F42),INDEX(Commandes!$D19:'Commandes'!$BK19,,COLUMN(AM$8)-COLUMN($D$8)+1-(CONFIG!$E42+CONFIG!$F42)),0)*(1-CONFIG!$G42))*CONFIG!$D42</f>
        <v>0</v>
      </c>
      <c r="AN19" s="86">
        <f t="array" ref="AN19">((CONFIG!$G42*Commandes!AN19)+IF(ROUND((AN$8-CONFIG!$D$7)/31,0)&gt;=(CONFIG!$E42+CONFIG!$F42),INDEX(Commandes!$D19:'Commandes'!$BK19,,COLUMN(AN$8)-COLUMN($D$8)+1-(CONFIG!$E42+CONFIG!$F42)),0)*(1-CONFIG!$G42))*CONFIG!$D42</f>
        <v>0</v>
      </c>
      <c r="AO19" s="86">
        <f t="array" ref="AO19">((CONFIG!$G42*Commandes!AO19)+IF(ROUND((AO$8-CONFIG!$D$7)/31,0)&gt;=(CONFIG!$E42+CONFIG!$F42),INDEX(Commandes!$D19:'Commandes'!$BK19,,COLUMN(AO$8)-COLUMN($D$8)+1-(CONFIG!$E42+CONFIG!$F42)),0)*(1-CONFIG!$G42))*CONFIG!$D42</f>
        <v>0</v>
      </c>
      <c r="AP19" s="86">
        <f t="array" ref="AP19">((CONFIG!$G42*Commandes!AP19)+IF(ROUND((AP$8-CONFIG!$D$7)/31,0)&gt;=(CONFIG!$E42+CONFIG!$F42),INDEX(Commandes!$D19:'Commandes'!$BK19,,COLUMN(AP$8)-COLUMN($D$8)+1-(CONFIG!$E42+CONFIG!$F42)),0)*(1-CONFIG!$G42))*CONFIG!$D42</f>
        <v>0</v>
      </c>
      <c r="AQ19" s="86">
        <f t="array" ref="AQ19">((CONFIG!$G42*Commandes!AQ19)+IF(ROUND((AQ$8-CONFIG!$D$7)/31,0)&gt;=(CONFIG!$E42+CONFIG!$F42),INDEX(Commandes!$D19:'Commandes'!$BK19,,COLUMN(AQ$8)-COLUMN($D$8)+1-(CONFIG!$E42+CONFIG!$F42)),0)*(1-CONFIG!$G42))*CONFIG!$D42</f>
        <v>0</v>
      </c>
      <c r="AR19" s="86">
        <f t="array" ref="AR19">((CONFIG!$G42*Commandes!AR19)+IF(ROUND((AR$8-CONFIG!$D$7)/31,0)&gt;=(CONFIG!$E42+CONFIG!$F42),INDEX(Commandes!$D19:'Commandes'!$BK19,,COLUMN(AR$8)-COLUMN($D$8)+1-(CONFIG!$E42+CONFIG!$F42)),0)*(1-CONFIG!$G42))*CONFIG!$D42</f>
        <v>0</v>
      </c>
      <c r="AS19" s="86">
        <f t="array" ref="AS19">((CONFIG!$G42*Commandes!AS19)+IF(ROUND((AS$8-CONFIG!$D$7)/31,0)&gt;=(CONFIG!$E42+CONFIG!$F42),INDEX(Commandes!$D19:'Commandes'!$BK19,,COLUMN(AS$8)-COLUMN($D$8)+1-(CONFIG!$E42+CONFIG!$F42)),0)*(1-CONFIG!$G42))*CONFIG!$D42</f>
        <v>0</v>
      </c>
      <c r="AT19" s="86">
        <f t="array" ref="AT19">((CONFIG!$G42*Commandes!AT19)+IF(ROUND((AT$8-CONFIG!$D$7)/31,0)&gt;=(CONFIG!$E42+CONFIG!$F42),INDEX(Commandes!$D19:'Commandes'!$BK19,,COLUMN(AT$8)-COLUMN($D$8)+1-(CONFIG!$E42+CONFIG!$F42)),0)*(1-CONFIG!$G42))*CONFIG!$D42</f>
        <v>0</v>
      </c>
      <c r="AU19" s="86">
        <f t="array" ref="AU19">((CONFIG!$G42*Commandes!AU19)+IF(ROUND((AU$8-CONFIG!$D$7)/31,0)&gt;=(CONFIG!$E42+CONFIG!$F42),INDEX(Commandes!$D19:'Commandes'!$BK19,,COLUMN(AU$8)-COLUMN($D$8)+1-(CONFIG!$E42+CONFIG!$F42)),0)*(1-CONFIG!$G42))*CONFIG!$D42</f>
        <v>0</v>
      </c>
      <c r="AV19" s="86">
        <f t="array" ref="AV19">((CONFIG!$G42*Commandes!AV19)+IF(ROUND((AV$8-CONFIG!$D$7)/31,0)&gt;=(CONFIG!$E42+CONFIG!$F42),INDEX(Commandes!$D19:'Commandes'!$BK19,,COLUMN(AV$8)-COLUMN($D$8)+1-(CONFIG!$E42+CONFIG!$F42)),0)*(1-CONFIG!$G42))*CONFIG!$D42</f>
        <v>0</v>
      </c>
      <c r="AW19" s="86">
        <f t="array" ref="AW19">((CONFIG!$G42*Commandes!AW19)+IF(ROUND((AW$8-CONFIG!$D$7)/31,0)&gt;=(CONFIG!$E42+CONFIG!$F42),INDEX(Commandes!$D19:'Commandes'!$BK19,,COLUMN(AW$8)-COLUMN($D$8)+1-(CONFIG!$E42+CONFIG!$F42)),0)*(1-CONFIG!$G42))*CONFIG!$D42</f>
        <v>0</v>
      </c>
      <c r="AX19" s="86">
        <f t="array" ref="AX19">((CONFIG!$G42*Commandes!AX19)+IF(ROUND((AX$8-CONFIG!$D$7)/31,0)&gt;=(CONFIG!$E42+CONFIG!$F42),INDEX(Commandes!$D19:'Commandes'!$BK19,,COLUMN(AX$8)-COLUMN($D$8)+1-(CONFIG!$E42+CONFIG!$F42)),0)*(1-CONFIG!$G42))*CONFIG!$D42</f>
        <v>0</v>
      </c>
      <c r="AY19" s="86">
        <f t="array" ref="AY19">((CONFIG!$G42*Commandes!AY19)+IF(ROUND((AY$8-CONFIG!$D$7)/31,0)&gt;=(CONFIG!$E42+CONFIG!$F42),INDEX(Commandes!$D19:'Commandes'!$BK19,,COLUMN(AY$8)-COLUMN($D$8)+1-(CONFIG!$E42+CONFIG!$F42)),0)*(1-CONFIG!$G42))*CONFIG!$D42</f>
        <v>0</v>
      </c>
      <c r="AZ19" s="86">
        <f t="array" ref="AZ19">((CONFIG!$G42*Commandes!AZ19)+IF(ROUND((AZ$8-CONFIG!$D$7)/31,0)&gt;=(CONFIG!$E42+CONFIG!$F42),INDEX(Commandes!$D19:'Commandes'!$BK19,,COLUMN(AZ$8)-COLUMN($D$8)+1-(CONFIG!$E42+CONFIG!$F42)),0)*(1-CONFIG!$G42))*CONFIG!$D42</f>
        <v>0</v>
      </c>
      <c r="BA19" s="86">
        <f t="array" ref="BA19">((CONFIG!$G42*Commandes!BA19)+IF(ROUND((BA$8-CONFIG!$D$7)/31,0)&gt;=(CONFIG!$E42+CONFIG!$F42),INDEX(Commandes!$D19:'Commandes'!$BK19,,COLUMN(BA$8)-COLUMN($D$8)+1-(CONFIG!$E42+CONFIG!$F42)),0)*(1-CONFIG!$G42))*CONFIG!$D42</f>
        <v>0</v>
      </c>
      <c r="BB19" s="86">
        <f t="array" ref="BB19">((CONFIG!$G42*Commandes!BB19)+IF(ROUND((BB$8-CONFIG!$D$7)/31,0)&gt;=(CONFIG!$E42+CONFIG!$F42),INDEX(Commandes!$D19:'Commandes'!$BK19,,COLUMN(BB$8)-COLUMN($D$8)+1-(CONFIG!$E42+CONFIG!$F42)),0)*(1-CONFIG!$G42))*CONFIG!$D42</f>
        <v>0</v>
      </c>
      <c r="BC19" s="86">
        <f t="array" ref="BC19">((CONFIG!$G42*Commandes!BC19)+IF(ROUND((BC$8-CONFIG!$D$7)/31,0)&gt;=(CONFIG!$E42+CONFIG!$F42),INDEX(Commandes!$D19:'Commandes'!$BK19,,COLUMN(BC$8)-COLUMN($D$8)+1-(CONFIG!$E42+CONFIG!$F42)),0)*(1-CONFIG!$G42))*CONFIG!$D42</f>
        <v>0</v>
      </c>
      <c r="BD19" s="86">
        <f t="array" ref="BD19">((CONFIG!$G42*Commandes!BD19)+IF(ROUND((BD$8-CONFIG!$D$7)/31,0)&gt;=(CONFIG!$E42+CONFIG!$F42),INDEX(Commandes!$D19:'Commandes'!$BK19,,COLUMN(BD$8)-COLUMN($D$8)+1-(CONFIG!$E42+CONFIG!$F42)),0)*(1-CONFIG!$G42))*CONFIG!$D42</f>
        <v>0</v>
      </c>
      <c r="BE19" s="86">
        <f t="array" ref="BE19">((CONFIG!$G42*Commandes!BE19)+IF(ROUND((BE$8-CONFIG!$D$7)/31,0)&gt;=(CONFIG!$E42+CONFIG!$F42),INDEX(Commandes!$D19:'Commandes'!$BK19,,COLUMN(BE$8)-COLUMN($D$8)+1-(CONFIG!$E42+CONFIG!$F42)),0)*(1-CONFIG!$G42))*CONFIG!$D42</f>
        <v>0</v>
      </c>
      <c r="BF19" s="86">
        <f t="array" ref="BF19">((CONFIG!$G42*Commandes!BF19)+IF(ROUND((BF$8-CONFIG!$D$7)/31,0)&gt;=(CONFIG!$E42+CONFIG!$F42),INDEX(Commandes!$D19:'Commandes'!$BK19,,COLUMN(BF$8)-COLUMN($D$8)+1-(CONFIG!$E42+CONFIG!$F42)),0)*(1-CONFIG!$G42))*CONFIG!$D42</f>
        <v>0</v>
      </c>
      <c r="BG19" s="86">
        <f t="array" ref="BG19">((CONFIG!$G42*Commandes!BG19)+IF(ROUND((BG$8-CONFIG!$D$7)/31,0)&gt;=(CONFIG!$E42+CONFIG!$F42),INDEX(Commandes!$D19:'Commandes'!$BK19,,COLUMN(BG$8)-COLUMN($D$8)+1-(CONFIG!$E42+CONFIG!$F42)),0)*(1-CONFIG!$G42))*CONFIG!$D42</f>
        <v>0</v>
      </c>
      <c r="BH19" s="86">
        <f t="array" ref="BH19">((CONFIG!$G42*Commandes!BH19)+IF(ROUND((BH$8-CONFIG!$D$7)/31,0)&gt;=(CONFIG!$E42+CONFIG!$F42),INDEX(Commandes!$D19:'Commandes'!$BK19,,COLUMN(BH$8)-COLUMN($D$8)+1-(CONFIG!$E42+CONFIG!$F42)),0)*(1-CONFIG!$G42))*CONFIG!$D42</f>
        <v>0</v>
      </c>
      <c r="BI19" s="86">
        <f t="array" ref="BI19">((CONFIG!$G42*Commandes!BI19)+IF(ROUND((BI$8-CONFIG!$D$7)/31,0)&gt;=(CONFIG!$E42+CONFIG!$F42),INDEX(Commandes!$D19:'Commandes'!$BK19,,COLUMN(BI$8)-COLUMN($D$8)+1-(CONFIG!$E42+CONFIG!$F42)),0)*(1-CONFIG!$G42))*CONFIG!$D42</f>
        <v>0</v>
      </c>
      <c r="BJ19" s="86">
        <f t="array" ref="BJ19">((CONFIG!$G42*Commandes!BJ19)+IF(ROUND((BJ$8-CONFIG!$D$7)/31,0)&gt;=(CONFIG!$E42+CONFIG!$F42),INDEX(Commandes!$D19:'Commandes'!$BK19,,COLUMN(BJ$8)-COLUMN($D$8)+1-(CONFIG!$E42+CONFIG!$F42)),0)*(1-CONFIG!$G42))*CONFIG!$D42</f>
        <v>0</v>
      </c>
      <c r="BK19" s="86">
        <f t="array" ref="BK19">((CONFIG!$G42*Commandes!BK19)+IF(ROUND((BK$8-CONFIG!$D$7)/31,0)&gt;=(CONFIG!$E42+CONFIG!$F42),INDEX(Commandes!$D19:'Commandes'!$BK19,,COLUMN(BK$8)-COLUMN($D$8)+1-(CONFIG!$E42+CONFIG!$F42)),0)*(1-CONFIG!$G42))*CONFIG!$D42</f>
        <v>0</v>
      </c>
      <c r="BL19" s="8"/>
    </row>
    <row r="20" spans="2:64" ht="14.25" customHeight="1" x14ac:dyDescent="0.3">
      <c r="B20" s="5"/>
      <c r="C20" s="85">
        <f>CONFIG!$C$25</f>
        <v>0</v>
      </c>
      <c r="D20" s="86">
        <f t="array" ref="D20">((CONFIG!$G43*Commandes!D20)+IF(ROUND((D$8-CONFIG!$D$7)/31,0)&gt;=(CONFIG!$E43+CONFIG!$F43),INDEX(Commandes!$D20:'Commandes'!$BK20,,COLUMN(D$8)-COLUMN($D$8)+1-(CONFIG!$E43+CONFIG!$F43)),0)*(1-CONFIG!$G43))*CONFIG!$D43</f>
        <v>0</v>
      </c>
      <c r="E20" s="86">
        <f t="array" ref="E20">((CONFIG!$G43*Commandes!E20)+IF(ROUND((E$8-CONFIG!$D$7)/31,0)&gt;=(CONFIG!$E43+CONFIG!$F43),INDEX(Commandes!$D20:'Commandes'!$BK20,,COLUMN(E$8)-COLUMN($D$8)+1-(CONFIG!$E43+CONFIG!$F43)),0)*(1-CONFIG!$G43))*CONFIG!$D43</f>
        <v>0</v>
      </c>
      <c r="F20" s="86">
        <f t="array" ref="F20">((CONFIG!$G43*Commandes!F20)+IF(ROUND((F$8-CONFIG!$D$7)/31,0)&gt;=(CONFIG!$E43+CONFIG!$F43),INDEX(Commandes!$D20:'Commandes'!$BK20,,COLUMN(F$8)-COLUMN($D$8)+1-(CONFIG!$E43+CONFIG!$F43)),0)*(1-CONFIG!$G43))*CONFIG!$D43</f>
        <v>0</v>
      </c>
      <c r="G20" s="86">
        <f t="array" ref="G20">((CONFIG!$G43*Commandes!G20)+IF(ROUND((G$8-CONFIG!$D$7)/31,0)&gt;=(CONFIG!$E43+CONFIG!$F43),INDEX(Commandes!$D20:'Commandes'!$BK20,,COLUMN(G$8)-COLUMN($D$8)+1-(CONFIG!$E43+CONFIG!$F43)),0)*(1-CONFIG!$G43))*CONFIG!$D43</f>
        <v>0</v>
      </c>
      <c r="H20" s="86">
        <f t="array" ref="H20">((CONFIG!$G43*Commandes!H20)+IF(ROUND((H$8-CONFIG!$D$7)/31,0)&gt;=(CONFIG!$E43+CONFIG!$F43),INDEX(Commandes!$D20:'Commandes'!$BK20,,COLUMN(H$8)-COLUMN($D$8)+1-(CONFIG!$E43+CONFIG!$F43)),0)*(1-CONFIG!$G43))*CONFIG!$D43</f>
        <v>0</v>
      </c>
      <c r="I20" s="86">
        <f t="array" ref="I20">((CONFIG!$G43*Commandes!I20)+IF(ROUND((I$8-CONFIG!$D$7)/31,0)&gt;=(CONFIG!$E43+CONFIG!$F43),INDEX(Commandes!$D20:'Commandes'!$BK20,,COLUMN(I$8)-COLUMN($D$8)+1-(CONFIG!$E43+CONFIG!$F43)),0)*(1-CONFIG!$G43))*CONFIG!$D43</f>
        <v>0</v>
      </c>
      <c r="J20" s="86">
        <f t="array" ref="J20">((CONFIG!$G43*Commandes!J20)+IF(ROUND((J$8-CONFIG!$D$7)/31,0)&gt;=(CONFIG!$E43+CONFIG!$F43),INDEX(Commandes!$D20:'Commandes'!$BK20,,COLUMN(J$8)-COLUMN($D$8)+1-(CONFIG!$E43+CONFIG!$F43)),0)*(1-CONFIG!$G43))*CONFIG!$D43</f>
        <v>0</v>
      </c>
      <c r="K20" s="86">
        <f t="array" ref="K20">((CONFIG!$G43*Commandes!K20)+IF(ROUND((K$8-CONFIG!$D$7)/31,0)&gt;=(CONFIG!$E43+CONFIG!$F43),INDEX(Commandes!$D20:'Commandes'!$BK20,,COLUMN(K$8)-COLUMN($D$8)+1-(CONFIG!$E43+CONFIG!$F43)),0)*(1-CONFIG!$G43))*CONFIG!$D43</f>
        <v>0</v>
      </c>
      <c r="L20" s="86">
        <f t="array" ref="L20">((CONFIG!$G43*Commandes!L20)+IF(ROUND((L$8-CONFIG!$D$7)/31,0)&gt;=(CONFIG!$E43+CONFIG!$F43),INDEX(Commandes!$D20:'Commandes'!$BK20,,COLUMN(L$8)-COLUMN($D$8)+1-(CONFIG!$E43+CONFIG!$F43)),0)*(1-CONFIG!$G43))*CONFIG!$D43</f>
        <v>0</v>
      </c>
      <c r="M20" s="86">
        <f t="array" ref="M20">((CONFIG!$G43*Commandes!M20)+IF(ROUND((M$8-CONFIG!$D$7)/31,0)&gt;=(CONFIG!$E43+CONFIG!$F43),INDEX(Commandes!$D20:'Commandes'!$BK20,,COLUMN(M$8)-COLUMN($D$8)+1-(CONFIG!$E43+CONFIG!$F43)),0)*(1-CONFIG!$G43))*CONFIG!$D43</f>
        <v>0</v>
      </c>
      <c r="N20" s="86">
        <f t="array" ref="N20">((CONFIG!$G43*Commandes!N20)+IF(ROUND((N$8-CONFIG!$D$7)/31,0)&gt;=(CONFIG!$E43+CONFIG!$F43),INDEX(Commandes!$D20:'Commandes'!$BK20,,COLUMN(N$8)-COLUMN($D$8)+1-(CONFIG!$E43+CONFIG!$F43)),0)*(1-CONFIG!$G43))*CONFIG!$D43</f>
        <v>0</v>
      </c>
      <c r="O20" s="86">
        <f t="array" ref="O20">((CONFIG!$G43*Commandes!O20)+IF(ROUND((O$8-CONFIG!$D$7)/31,0)&gt;=(CONFIG!$E43+CONFIG!$F43),INDEX(Commandes!$D20:'Commandes'!$BK20,,COLUMN(O$8)-COLUMN($D$8)+1-(CONFIG!$E43+CONFIG!$F43)),0)*(1-CONFIG!$G43))*CONFIG!$D43</f>
        <v>0</v>
      </c>
      <c r="P20" s="86">
        <f t="array" ref="P20">((CONFIG!$G43*Commandes!P20)+IF(ROUND((P$8-CONFIG!$D$7)/31,0)&gt;=(CONFIG!$E43+CONFIG!$F43),INDEX(Commandes!$D20:'Commandes'!$BK20,,COLUMN(P$8)-COLUMN($D$8)+1-(CONFIG!$E43+CONFIG!$F43)),0)*(1-CONFIG!$G43))*CONFIG!$D43</f>
        <v>0</v>
      </c>
      <c r="Q20" s="86">
        <f t="array" ref="Q20">((CONFIG!$G43*Commandes!Q20)+IF(ROUND((Q$8-CONFIG!$D$7)/31,0)&gt;=(CONFIG!$E43+CONFIG!$F43),INDEX(Commandes!$D20:'Commandes'!$BK20,,COLUMN(Q$8)-COLUMN($D$8)+1-(CONFIG!$E43+CONFIG!$F43)),0)*(1-CONFIG!$G43))*CONFIG!$D43</f>
        <v>0</v>
      </c>
      <c r="R20" s="86">
        <f t="array" ref="R20">((CONFIG!$G43*Commandes!R20)+IF(ROUND((R$8-CONFIG!$D$7)/31,0)&gt;=(CONFIG!$E43+CONFIG!$F43),INDEX(Commandes!$D20:'Commandes'!$BK20,,COLUMN(R$8)-COLUMN($D$8)+1-(CONFIG!$E43+CONFIG!$F43)),0)*(1-CONFIG!$G43))*CONFIG!$D43</f>
        <v>0</v>
      </c>
      <c r="S20" s="86">
        <f t="array" ref="S20">((CONFIG!$G43*Commandes!S20)+IF(ROUND((S$8-CONFIG!$D$7)/31,0)&gt;=(CONFIG!$E43+CONFIG!$F43),INDEX(Commandes!$D20:'Commandes'!$BK20,,COLUMN(S$8)-COLUMN($D$8)+1-(CONFIG!$E43+CONFIG!$F43)),0)*(1-CONFIG!$G43))*CONFIG!$D43</f>
        <v>0</v>
      </c>
      <c r="T20" s="86">
        <f t="array" ref="T20">((CONFIG!$G43*Commandes!T20)+IF(ROUND((T$8-CONFIG!$D$7)/31,0)&gt;=(CONFIG!$E43+CONFIG!$F43),INDEX(Commandes!$D20:'Commandes'!$BK20,,COLUMN(T$8)-COLUMN($D$8)+1-(CONFIG!$E43+CONFIG!$F43)),0)*(1-CONFIG!$G43))*CONFIG!$D43</f>
        <v>0</v>
      </c>
      <c r="U20" s="86">
        <f t="array" ref="U20">((CONFIG!$G43*Commandes!U20)+IF(ROUND((U$8-CONFIG!$D$7)/31,0)&gt;=(CONFIG!$E43+CONFIG!$F43),INDEX(Commandes!$D20:'Commandes'!$BK20,,COLUMN(U$8)-COLUMN($D$8)+1-(CONFIG!$E43+CONFIG!$F43)),0)*(1-CONFIG!$G43))*CONFIG!$D43</f>
        <v>0</v>
      </c>
      <c r="V20" s="86">
        <f t="array" ref="V20">((CONFIG!$G43*Commandes!V20)+IF(ROUND((V$8-CONFIG!$D$7)/31,0)&gt;=(CONFIG!$E43+CONFIG!$F43),INDEX(Commandes!$D20:'Commandes'!$BK20,,COLUMN(V$8)-COLUMN($D$8)+1-(CONFIG!$E43+CONFIG!$F43)),0)*(1-CONFIG!$G43))*CONFIG!$D43</f>
        <v>0</v>
      </c>
      <c r="W20" s="86">
        <f t="array" ref="W20">((CONFIG!$G43*Commandes!W20)+IF(ROUND((W$8-CONFIG!$D$7)/31,0)&gt;=(CONFIG!$E43+CONFIG!$F43),INDEX(Commandes!$D20:'Commandes'!$BK20,,COLUMN(W$8)-COLUMN($D$8)+1-(CONFIG!$E43+CONFIG!$F43)),0)*(1-CONFIG!$G43))*CONFIG!$D43</f>
        <v>0</v>
      </c>
      <c r="X20" s="86">
        <f t="array" ref="X20">((CONFIG!$G43*Commandes!X20)+IF(ROUND((X$8-CONFIG!$D$7)/31,0)&gt;=(CONFIG!$E43+CONFIG!$F43),INDEX(Commandes!$D20:'Commandes'!$BK20,,COLUMN(X$8)-COLUMN($D$8)+1-(CONFIG!$E43+CONFIG!$F43)),0)*(1-CONFIG!$G43))*CONFIG!$D43</f>
        <v>0</v>
      </c>
      <c r="Y20" s="86">
        <f t="array" ref="Y20">((CONFIG!$G43*Commandes!Y20)+IF(ROUND((Y$8-CONFIG!$D$7)/31,0)&gt;=(CONFIG!$E43+CONFIG!$F43),INDEX(Commandes!$D20:'Commandes'!$BK20,,COLUMN(Y$8)-COLUMN($D$8)+1-(CONFIG!$E43+CONFIG!$F43)),0)*(1-CONFIG!$G43))*CONFIG!$D43</f>
        <v>0</v>
      </c>
      <c r="Z20" s="86">
        <f t="array" ref="Z20">((CONFIG!$G43*Commandes!Z20)+IF(ROUND((Z$8-CONFIG!$D$7)/31,0)&gt;=(CONFIG!$E43+CONFIG!$F43),INDEX(Commandes!$D20:'Commandes'!$BK20,,COLUMN(Z$8)-COLUMN($D$8)+1-(CONFIG!$E43+CONFIG!$F43)),0)*(1-CONFIG!$G43))*CONFIG!$D43</f>
        <v>0</v>
      </c>
      <c r="AA20" s="86">
        <f t="array" ref="AA20">((CONFIG!$G43*Commandes!AA20)+IF(ROUND((AA$8-CONFIG!$D$7)/31,0)&gt;=(CONFIG!$E43+CONFIG!$F43),INDEX(Commandes!$D20:'Commandes'!$BK20,,COLUMN(AA$8)-COLUMN($D$8)+1-(CONFIG!$E43+CONFIG!$F43)),0)*(1-CONFIG!$G43))*CONFIG!$D43</f>
        <v>0</v>
      </c>
      <c r="AB20" s="86">
        <f t="array" ref="AB20">((CONFIG!$G43*Commandes!AB20)+IF(ROUND((AB$8-CONFIG!$D$7)/31,0)&gt;=(CONFIG!$E43+CONFIG!$F43),INDEX(Commandes!$D20:'Commandes'!$BK20,,COLUMN(AB$8)-COLUMN($D$8)+1-(CONFIG!$E43+CONFIG!$F43)),0)*(1-CONFIG!$G43))*CONFIG!$D43</f>
        <v>0</v>
      </c>
      <c r="AC20" s="86">
        <f t="array" ref="AC20">((CONFIG!$G43*Commandes!AC20)+IF(ROUND((AC$8-CONFIG!$D$7)/31,0)&gt;=(CONFIG!$E43+CONFIG!$F43),INDEX(Commandes!$D20:'Commandes'!$BK20,,COLUMN(AC$8)-COLUMN($D$8)+1-(CONFIG!$E43+CONFIG!$F43)),0)*(1-CONFIG!$G43))*CONFIG!$D43</f>
        <v>0</v>
      </c>
      <c r="AD20" s="86">
        <f t="array" ref="AD20">((CONFIG!$G43*Commandes!AD20)+IF(ROUND((AD$8-CONFIG!$D$7)/31,0)&gt;=(CONFIG!$E43+CONFIG!$F43),INDEX(Commandes!$D20:'Commandes'!$BK20,,COLUMN(AD$8)-COLUMN($D$8)+1-(CONFIG!$E43+CONFIG!$F43)),0)*(1-CONFIG!$G43))*CONFIG!$D43</f>
        <v>0</v>
      </c>
      <c r="AE20" s="86">
        <f t="array" ref="AE20">((CONFIG!$G43*Commandes!AE20)+IF(ROUND((AE$8-CONFIG!$D$7)/31,0)&gt;=(CONFIG!$E43+CONFIG!$F43),INDEX(Commandes!$D20:'Commandes'!$BK20,,COLUMN(AE$8)-COLUMN($D$8)+1-(CONFIG!$E43+CONFIG!$F43)),0)*(1-CONFIG!$G43))*CONFIG!$D43</f>
        <v>0</v>
      </c>
      <c r="AF20" s="86">
        <f t="array" ref="AF20">((CONFIG!$G43*Commandes!AF20)+IF(ROUND((AF$8-CONFIG!$D$7)/31,0)&gt;=(CONFIG!$E43+CONFIG!$F43),INDEX(Commandes!$D20:'Commandes'!$BK20,,COLUMN(AF$8)-COLUMN($D$8)+1-(CONFIG!$E43+CONFIG!$F43)),0)*(1-CONFIG!$G43))*CONFIG!$D43</f>
        <v>0</v>
      </c>
      <c r="AG20" s="86">
        <f t="array" ref="AG20">((CONFIG!$G43*Commandes!AG20)+IF(ROUND((AG$8-CONFIG!$D$7)/31,0)&gt;=(CONFIG!$E43+CONFIG!$F43),INDEX(Commandes!$D20:'Commandes'!$BK20,,COLUMN(AG$8)-COLUMN($D$8)+1-(CONFIG!$E43+CONFIG!$F43)),0)*(1-CONFIG!$G43))*CONFIG!$D43</f>
        <v>0</v>
      </c>
      <c r="AH20" s="86">
        <f t="array" ref="AH20">((CONFIG!$G43*Commandes!AH20)+IF(ROUND((AH$8-CONFIG!$D$7)/31,0)&gt;=(CONFIG!$E43+CONFIG!$F43),INDEX(Commandes!$D20:'Commandes'!$BK20,,COLUMN(AH$8)-COLUMN($D$8)+1-(CONFIG!$E43+CONFIG!$F43)),0)*(1-CONFIG!$G43))*CONFIG!$D43</f>
        <v>0</v>
      </c>
      <c r="AI20" s="86">
        <f t="array" ref="AI20">((CONFIG!$G43*Commandes!AI20)+IF(ROUND((AI$8-CONFIG!$D$7)/31,0)&gt;=(CONFIG!$E43+CONFIG!$F43),INDEX(Commandes!$D20:'Commandes'!$BK20,,COLUMN(AI$8)-COLUMN($D$8)+1-(CONFIG!$E43+CONFIG!$F43)),0)*(1-CONFIG!$G43))*CONFIG!$D43</f>
        <v>0</v>
      </c>
      <c r="AJ20" s="86">
        <f t="array" ref="AJ20">((CONFIG!$G43*Commandes!AJ20)+IF(ROUND((AJ$8-CONFIG!$D$7)/31,0)&gt;=(CONFIG!$E43+CONFIG!$F43),INDEX(Commandes!$D20:'Commandes'!$BK20,,COLUMN(AJ$8)-COLUMN($D$8)+1-(CONFIG!$E43+CONFIG!$F43)),0)*(1-CONFIG!$G43))*CONFIG!$D43</f>
        <v>0</v>
      </c>
      <c r="AK20" s="86">
        <f t="array" ref="AK20">((CONFIG!$G43*Commandes!AK20)+IF(ROUND((AK$8-CONFIG!$D$7)/31,0)&gt;=(CONFIG!$E43+CONFIG!$F43),INDEX(Commandes!$D20:'Commandes'!$BK20,,COLUMN(AK$8)-COLUMN($D$8)+1-(CONFIG!$E43+CONFIG!$F43)),0)*(1-CONFIG!$G43))*CONFIG!$D43</f>
        <v>0</v>
      </c>
      <c r="AL20" s="86">
        <f t="array" ref="AL20">((CONFIG!$G43*Commandes!AL20)+IF(ROUND((AL$8-CONFIG!$D$7)/31,0)&gt;=(CONFIG!$E43+CONFIG!$F43),INDEX(Commandes!$D20:'Commandes'!$BK20,,COLUMN(AL$8)-COLUMN($D$8)+1-(CONFIG!$E43+CONFIG!$F43)),0)*(1-CONFIG!$G43))*CONFIG!$D43</f>
        <v>0</v>
      </c>
      <c r="AM20" s="86">
        <f t="array" ref="AM20">((CONFIG!$G43*Commandes!AM20)+IF(ROUND((AM$8-CONFIG!$D$7)/31,0)&gt;=(CONFIG!$E43+CONFIG!$F43),INDEX(Commandes!$D20:'Commandes'!$BK20,,COLUMN(AM$8)-COLUMN($D$8)+1-(CONFIG!$E43+CONFIG!$F43)),0)*(1-CONFIG!$G43))*CONFIG!$D43</f>
        <v>0</v>
      </c>
      <c r="AN20" s="86">
        <f t="array" ref="AN20">((CONFIG!$G43*Commandes!AN20)+IF(ROUND((AN$8-CONFIG!$D$7)/31,0)&gt;=(CONFIG!$E43+CONFIG!$F43),INDEX(Commandes!$D20:'Commandes'!$BK20,,COLUMN(AN$8)-COLUMN($D$8)+1-(CONFIG!$E43+CONFIG!$F43)),0)*(1-CONFIG!$G43))*CONFIG!$D43</f>
        <v>0</v>
      </c>
      <c r="AO20" s="86">
        <f t="array" ref="AO20">((CONFIG!$G43*Commandes!AO20)+IF(ROUND((AO$8-CONFIG!$D$7)/31,0)&gt;=(CONFIG!$E43+CONFIG!$F43),INDEX(Commandes!$D20:'Commandes'!$BK20,,COLUMN(AO$8)-COLUMN($D$8)+1-(CONFIG!$E43+CONFIG!$F43)),0)*(1-CONFIG!$G43))*CONFIG!$D43</f>
        <v>0</v>
      </c>
      <c r="AP20" s="86">
        <f t="array" ref="AP20">((CONFIG!$G43*Commandes!AP20)+IF(ROUND((AP$8-CONFIG!$D$7)/31,0)&gt;=(CONFIG!$E43+CONFIG!$F43),INDEX(Commandes!$D20:'Commandes'!$BK20,,COLUMN(AP$8)-COLUMN($D$8)+1-(CONFIG!$E43+CONFIG!$F43)),0)*(1-CONFIG!$G43))*CONFIG!$D43</f>
        <v>0</v>
      </c>
      <c r="AQ20" s="86">
        <f t="array" ref="AQ20">((CONFIG!$G43*Commandes!AQ20)+IF(ROUND((AQ$8-CONFIG!$D$7)/31,0)&gt;=(CONFIG!$E43+CONFIG!$F43),INDEX(Commandes!$D20:'Commandes'!$BK20,,COLUMN(AQ$8)-COLUMN($D$8)+1-(CONFIG!$E43+CONFIG!$F43)),0)*(1-CONFIG!$G43))*CONFIG!$D43</f>
        <v>0</v>
      </c>
      <c r="AR20" s="86">
        <f t="array" ref="AR20">((CONFIG!$G43*Commandes!AR20)+IF(ROUND((AR$8-CONFIG!$D$7)/31,0)&gt;=(CONFIG!$E43+CONFIG!$F43),INDEX(Commandes!$D20:'Commandes'!$BK20,,COLUMN(AR$8)-COLUMN($D$8)+1-(CONFIG!$E43+CONFIG!$F43)),0)*(1-CONFIG!$G43))*CONFIG!$D43</f>
        <v>0</v>
      </c>
      <c r="AS20" s="86">
        <f t="array" ref="AS20">((CONFIG!$G43*Commandes!AS20)+IF(ROUND((AS$8-CONFIG!$D$7)/31,0)&gt;=(CONFIG!$E43+CONFIG!$F43),INDEX(Commandes!$D20:'Commandes'!$BK20,,COLUMN(AS$8)-COLUMN($D$8)+1-(CONFIG!$E43+CONFIG!$F43)),0)*(1-CONFIG!$G43))*CONFIG!$D43</f>
        <v>0</v>
      </c>
      <c r="AT20" s="86">
        <f t="array" ref="AT20">((CONFIG!$G43*Commandes!AT20)+IF(ROUND((AT$8-CONFIG!$D$7)/31,0)&gt;=(CONFIG!$E43+CONFIG!$F43),INDEX(Commandes!$D20:'Commandes'!$BK20,,COLUMN(AT$8)-COLUMN($D$8)+1-(CONFIG!$E43+CONFIG!$F43)),0)*(1-CONFIG!$G43))*CONFIG!$D43</f>
        <v>0</v>
      </c>
      <c r="AU20" s="86">
        <f t="array" ref="AU20">((CONFIG!$G43*Commandes!AU20)+IF(ROUND((AU$8-CONFIG!$D$7)/31,0)&gt;=(CONFIG!$E43+CONFIG!$F43),INDEX(Commandes!$D20:'Commandes'!$BK20,,COLUMN(AU$8)-COLUMN($D$8)+1-(CONFIG!$E43+CONFIG!$F43)),0)*(1-CONFIG!$G43))*CONFIG!$D43</f>
        <v>0</v>
      </c>
      <c r="AV20" s="86">
        <f t="array" ref="AV20">((CONFIG!$G43*Commandes!AV20)+IF(ROUND((AV$8-CONFIG!$D$7)/31,0)&gt;=(CONFIG!$E43+CONFIG!$F43),INDEX(Commandes!$D20:'Commandes'!$BK20,,COLUMN(AV$8)-COLUMN($D$8)+1-(CONFIG!$E43+CONFIG!$F43)),0)*(1-CONFIG!$G43))*CONFIG!$D43</f>
        <v>0</v>
      </c>
      <c r="AW20" s="86">
        <f t="array" ref="AW20">((CONFIG!$G43*Commandes!AW20)+IF(ROUND((AW$8-CONFIG!$D$7)/31,0)&gt;=(CONFIG!$E43+CONFIG!$F43),INDEX(Commandes!$D20:'Commandes'!$BK20,,COLUMN(AW$8)-COLUMN($D$8)+1-(CONFIG!$E43+CONFIG!$F43)),0)*(1-CONFIG!$G43))*CONFIG!$D43</f>
        <v>0</v>
      </c>
      <c r="AX20" s="86">
        <f t="array" ref="AX20">((CONFIG!$G43*Commandes!AX20)+IF(ROUND((AX$8-CONFIG!$D$7)/31,0)&gt;=(CONFIG!$E43+CONFIG!$F43),INDEX(Commandes!$D20:'Commandes'!$BK20,,COLUMN(AX$8)-COLUMN($D$8)+1-(CONFIG!$E43+CONFIG!$F43)),0)*(1-CONFIG!$G43))*CONFIG!$D43</f>
        <v>0</v>
      </c>
      <c r="AY20" s="86">
        <f t="array" ref="AY20">((CONFIG!$G43*Commandes!AY20)+IF(ROUND((AY$8-CONFIG!$D$7)/31,0)&gt;=(CONFIG!$E43+CONFIG!$F43),INDEX(Commandes!$D20:'Commandes'!$BK20,,COLUMN(AY$8)-COLUMN($D$8)+1-(CONFIG!$E43+CONFIG!$F43)),0)*(1-CONFIG!$G43))*CONFIG!$D43</f>
        <v>0</v>
      </c>
      <c r="AZ20" s="86">
        <f t="array" ref="AZ20">((CONFIG!$G43*Commandes!AZ20)+IF(ROUND((AZ$8-CONFIG!$D$7)/31,0)&gt;=(CONFIG!$E43+CONFIG!$F43),INDEX(Commandes!$D20:'Commandes'!$BK20,,COLUMN(AZ$8)-COLUMN($D$8)+1-(CONFIG!$E43+CONFIG!$F43)),0)*(1-CONFIG!$G43))*CONFIG!$D43</f>
        <v>0</v>
      </c>
      <c r="BA20" s="86">
        <f t="array" ref="BA20">((CONFIG!$G43*Commandes!BA20)+IF(ROUND((BA$8-CONFIG!$D$7)/31,0)&gt;=(CONFIG!$E43+CONFIG!$F43),INDEX(Commandes!$D20:'Commandes'!$BK20,,COLUMN(BA$8)-COLUMN($D$8)+1-(CONFIG!$E43+CONFIG!$F43)),0)*(1-CONFIG!$G43))*CONFIG!$D43</f>
        <v>0</v>
      </c>
      <c r="BB20" s="86">
        <f t="array" ref="BB20">((CONFIG!$G43*Commandes!BB20)+IF(ROUND((BB$8-CONFIG!$D$7)/31,0)&gt;=(CONFIG!$E43+CONFIG!$F43),INDEX(Commandes!$D20:'Commandes'!$BK20,,COLUMN(BB$8)-COLUMN($D$8)+1-(CONFIG!$E43+CONFIG!$F43)),0)*(1-CONFIG!$G43))*CONFIG!$D43</f>
        <v>0</v>
      </c>
      <c r="BC20" s="86">
        <f t="array" ref="BC20">((CONFIG!$G43*Commandes!BC20)+IF(ROUND((BC$8-CONFIG!$D$7)/31,0)&gt;=(CONFIG!$E43+CONFIG!$F43),INDEX(Commandes!$D20:'Commandes'!$BK20,,COLUMN(BC$8)-COLUMN($D$8)+1-(CONFIG!$E43+CONFIG!$F43)),0)*(1-CONFIG!$G43))*CONFIG!$D43</f>
        <v>0</v>
      </c>
      <c r="BD20" s="86">
        <f t="array" ref="BD20">((CONFIG!$G43*Commandes!BD20)+IF(ROUND((BD$8-CONFIG!$D$7)/31,0)&gt;=(CONFIG!$E43+CONFIG!$F43),INDEX(Commandes!$D20:'Commandes'!$BK20,,COLUMN(BD$8)-COLUMN($D$8)+1-(CONFIG!$E43+CONFIG!$F43)),0)*(1-CONFIG!$G43))*CONFIG!$D43</f>
        <v>0</v>
      </c>
      <c r="BE20" s="86">
        <f t="array" ref="BE20">((CONFIG!$G43*Commandes!BE20)+IF(ROUND((BE$8-CONFIG!$D$7)/31,0)&gt;=(CONFIG!$E43+CONFIG!$F43),INDEX(Commandes!$D20:'Commandes'!$BK20,,COLUMN(BE$8)-COLUMN($D$8)+1-(CONFIG!$E43+CONFIG!$F43)),0)*(1-CONFIG!$G43))*CONFIG!$D43</f>
        <v>0</v>
      </c>
      <c r="BF20" s="86">
        <f t="array" ref="BF20">((CONFIG!$G43*Commandes!BF20)+IF(ROUND((BF$8-CONFIG!$D$7)/31,0)&gt;=(CONFIG!$E43+CONFIG!$F43),INDEX(Commandes!$D20:'Commandes'!$BK20,,COLUMN(BF$8)-COLUMN($D$8)+1-(CONFIG!$E43+CONFIG!$F43)),0)*(1-CONFIG!$G43))*CONFIG!$D43</f>
        <v>0</v>
      </c>
      <c r="BG20" s="86">
        <f t="array" ref="BG20">((CONFIG!$G43*Commandes!BG20)+IF(ROUND((BG$8-CONFIG!$D$7)/31,0)&gt;=(CONFIG!$E43+CONFIG!$F43),INDEX(Commandes!$D20:'Commandes'!$BK20,,COLUMN(BG$8)-COLUMN($D$8)+1-(CONFIG!$E43+CONFIG!$F43)),0)*(1-CONFIG!$G43))*CONFIG!$D43</f>
        <v>0</v>
      </c>
      <c r="BH20" s="86">
        <f t="array" ref="BH20">((CONFIG!$G43*Commandes!BH20)+IF(ROUND((BH$8-CONFIG!$D$7)/31,0)&gt;=(CONFIG!$E43+CONFIG!$F43),INDEX(Commandes!$D20:'Commandes'!$BK20,,COLUMN(BH$8)-COLUMN($D$8)+1-(CONFIG!$E43+CONFIG!$F43)),0)*(1-CONFIG!$G43))*CONFIG!$D43</f>
        <v>0</v>
      </c>
      <c r="BI20" s="86">
        <f t="array" ref="BI20">((CONFIG!$G43*Commandes!BI20)+IF(ROUND((BI$8-CONFIG!$D$7)/31,0)&gt;=(CONFIG!$E43+CONFIG!$F43),INDEX(Commandes!$D20:'Commandes'!$BK20,,COLUMN(BI$8)-COLUMN($D$8)+1-(CONFIG!$E43+CONFIG!$F43)),0)*(1-CONFIG!$G43))*CONFIG!$D43</f>
        <v>0</v>
      </c>
      <c r="BJ20" s="86">
        <f t="array" ref="BJ20">((CONFIG!$G43*Commandes!BJ20)+IF(ROUND((BJ$8-CONFIG!$D$7)/31,0)&gt;=(CONFIG!$E43+CONFIG!$F43),INDEX(Commandes!$D20:'Commandes'!$BK20,,COLUMN(BJ$8)-COLUMN($D$8)+1-(CONFIG!$E43+CONFIG!$F43)),0)*(1-CONFIG!$G43))*CONFIG!$D43</f>
        <v>0</v>
      </c>
      <c r="BK20" s="86">
        <f t="array" ref="BK20">((CONFIG!$G43*Commandes!BK20)+IF(ROUND((BK$8-CONFIG!$D$7)/31,0)&gt;=(CONFIG!$E43+CONFIG!$F43),INDEX(Commandes!$D20:'Commandes'!$BK20,,COLUMN(BK$8)-COLUMN($D$8)+1-(CONFIG!$E43+CONFIG!$F43)),0)*(1-CONFIG!$G43))*CONFIG!$D43</f>
        <v>0</v>
      </c>
      <c r="BL20" s="8"/>
    </row>
    <row r="21" spans="2:64" ht="14.25" customHeight="1" x14ac:dyDescent="0.3">
      <c r="B21" s="5"/>
      <c r="C21" s="67"/>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8"/>
    </row>
    <row r="22" spans="2:64" ht="14.25" customHeight="1" x14ac:dyDescent="0.3">
      <c r="B22" s="5"/>
      <c r="C22" s="79" t="s">
        <v>121</v>
      </c>
      <c r="D22" s="163">
        <f t="shared" ref="D22:BK22" si="1">SUM(D9:D20)</f>
        <v>0</v>
      </c>
      <c r="E22" s="163">
        <f t="shared" si="1"/>
        <v>0</v>
      </c>
      <c r="F22" s="163">
        <f t="shared" si="1"/>
        <v>0</v>
      </c>
      <c r="G22" s="163">
        <f t="shared" si="1"/>
        <v>0</v>
      </c>
      <c r="H22" s="163">
        <f t="shared" si="1"/>
        <v>0</v>
      </c>
      <c r="I22" s="163">
        <f t="shared" si="1"/>
        <v>0</v>
      </c>
      <c r="J22" s="163">
        <f t="shared" si="1"/>
        <v>0</v>
      </c>
      <c r="K22" s="163">
        <f t="shared" si="1"/>
        <v>0</v>
      </c>
      <c r="L22" s="163">
        <f t="shared" si="1"/>
        <v>0</v>
      </c>
      <c r="M22" s="163">
        <f t="shared" si="1"/>
        <v>0</v>
      </c>
      <c r="N22" s="163">
        <f t="shared" si="1"/>
        <v>0</v>
      </c>
      <c r="O22" s="163">
        <f t="shared" si="1"/>
        <v>0</v>
      </c>
      <c r="P22" s="163">
        <f t="shared" si="1"/>
        <v>0</v>
      </c>
      <c r="Q22" s="163">
        <f t="shared" si="1"/>
        <v>0</v>
      </c>
      <c r="R22" s="163">
        <f t="shared" si="1"/>
        <v>0</v>
      </c>
      <c r="S22" s="163">
        <f t="shared" si="1"/>
        <v>0</v>
      </c>
      <c r="T22" s="163">
        <f t="shared" si="1"/>
        <v>0</v>
      </c>
      <c r="U22" s="163">
        <f t="shared" si="1"/>
        <v>0</v>
      </c>
      <c r="V22" s="163">
        <f t="shared" si="1"/>
        <v>0</v>
      </c>
      <c r="W22" s="163">
        <f t="shared" si="1"/>
        <v>0</v>
      </c>
      <c r="X22" s="163">
        <f t="shared" si="1"/>
        <v>0</v>
      </c>
      <c r="Y22" s="163">
        <f t="shared" si="1"/>
        <v>0</v>
      </c>
      <c r="Z22" s="163">
        <f t="shared" si="1"/>
        <v>0</v>
      </c>
      <c r="AA22" s="163">
        <f t="shared" si="1"/>
        <v>0</v>
      </c>
      <c r="AB22" s="163">
        <f t="shared" si="1"/>
        <v>0</v>
      </c>
      <c r="AC22" s="163">
        <f t="shared" si="1"/>
        <v>0</v>
      </c>
      <c r="AD22" s="163">
        <f t="shared" si="1"/>
        <v>0</v>
      </c>
      <c r="AE22" s="163">
        <f t="shared" si="1"/>
        <v>0</v>
      </c>
      <c r="AF22" s="163">
        <f t="shared" si="1"/>
        <v>0</v>
      </c>
      <c r="AG22" s="163">
        <f t="shared" si="1"/>
        <v>0</v>
      </c>
      <c r="AH22" s="163">
        <f t="shared" si="1"/>
        <v>0</v>
      </c>
      <c r="AI22" s="163">
        <f t="shared" si="1"/>
        <v>0</v>
      </c>
      <c r="AJ22" s="163">
        <f t="shared" si="1"/>
        <v>0</v>
      </c>
      <c r="AK22" s="163">
        <f t="shared" si="1"/>
        <v>0</v>
      </c>
      <c r="AL22" s="163">
        <f t="shared" si="1"/>
        <v>0</v>
      </c>
      <c r="AM22" s="163">
        <f t="shared" si="1"/>
        <v>0</v>
      </c>
      <c r="AN22" s="163">
        <f t="shared" si="1"/>
        <v>0</v>
      </c>
      <c r="AO22" s="163">
        <f t="shared" si="1"/>
        <v>0</v>
      </c>
      <c r="AP22" s="163">
        <f t="shared" si="1"/>
        <v>0</v>
      </c>
      <c r="AQ22" s="163">
        <f t="shared" si="1"/>
        <v>0</v>
      </c>
      <c r="AR22" s="163">
        <f t="shared" si="1"/>
        <v>0</v>
      </c>
      <c r="AS22" s="163">
        <f t="shared" si="1"/>
        <v>0</v>
      </c>
      <c r="AT22" s="163">
        <f t="shared" si="1"/>
        <v>0</v>
      </c>
      <c r="AU22" s="163">
        <f t="shared" si="1"/>
        <v>0</v>
      </c>
      <c r="AV22" s="163">
        <f t="shared" si="1"/>
        <v>0</v>
      </c>
      <c r="AW22" s="163">
        <f t="shared" si="1"/>
        <v>0</v>
      </c>
      <c r="AX22" s="163">
        <f t="shared" si="1"/>
        <v>0</v>
      </c>
      <c r="AY22" s="163">
        <f t="shared" si="1"/>
        <v>0</v>
      </c>
      <c r="AZ22" s="163">
        <f t="shared" si="1"/>
        <v>0</v>
      </c>
      <c r="BA22" s="163">
        <f t="shared" si="1"/>
        <v>0</v>
      </c>
      <c r="BB22" s="163">
        <f t="shared" si="1"/>
        <v>0</v>
      </c>
      <c r="BC22" s="163">
        <f t="shared" si="1"/>
        <v>0</v>
      </c>
      <c r="BD22" s="163">
        <f t="shared" si="1"/>
        <v>0</v>
      </c>
      <c r="BE22" s="163">
        <f t="shared" si="1"/>
        <v>0</v>
      </c>
      <c r="BF22" s="163">
        <f t="shared" si="1"/>
        <v>0</v>
      </c>
      <c r="BG22" s="163">
        <f t="shared" si="1"/>
        <v>0</v>
      </c>
      <c r="BH22" s="163">
        <f t="shared" si="1"/>
        <v>0</v>
      </c>
      <c r="BI22" s="163">
        <f t="shared" si="1"/>
        <v>0</v>
      </c>
      <c r="BJ22" s="163">
        <f t="shared" si="1"/>
        <v>0</v>
      </c>
      <c r="BK22" s="163">
        <f t="shared" si="1"/>
        <v>0</v>
      </c>
      <c r="BL22" s="8"/>
    </row>
    <row r="23" spans="2:64" ht="14.25" customHeight="1" x14ac:dyDescent="0.3">
      <c r="B23" s="5"/>
      <c r="C23" s="154" t="s">
        <v>148</v>
      </c>
      <c r="D23" s="163">
        <f>D22</f>
        <v>0</v>
      </c>
      <c r="E23" s="163">
        <f t="shared" ref="E23:O23" si="2">D23+E22</f>
        <v>0</v>
      </c>
      <c r="F23" s="163">
        <f t="shared" si="2"/>
        <v>0</v>
      </c>
      <c r="G23" s="163">
        <f t="shared" si="2"/>
        <v>0</v>
      </c>
      <c r="H23" s="163">
        <f t="shared" si="2"/>
        <v>0</v>
      </c>
      <c r="I23" s="163">
        <f t="shared" si="2"/>
        <v>0</v>
      </c>
      <c r="J23" s="163">
        <f t="shared" si="2"/>
        <v>0</v>
      </c>
      <c r="K23" s="163">
        <f t="shared" si="2"/>
        <v>0</v>
      </c>
      <c r="L23" s="163">
        <f t="shared" si="2"/>
        <v>0</v>
      </c>
      <c r="M23" s="163">
        <f t="shared" si="2"/>
        <v>0</v>
      </c>
      <c r="N23" s="163">
        <f t="shared" si="2"/>
        <v>0</v>
      </c>
      <c r="O23" s="164">
        <f t="shared" si="2"/>
        <v>0</v>
      </c>
      <c r="P23" s="163">
        <f>P22</f>
        <v>0</v>
      </c>
      <c r="Q23" s="163">
        <f t="shared" ref="Q23:AA23" si="3">P23+Q22</f>
        <v>0</v>
      </c>
      <c r="R23" s="163">
        <f t="shared" si="3"/>
        <v>0</v>
      </c>
      <c r="S23" s="163">
        <f t="shared" si="3"/>
        <v>0</v>
      </c>
      <c r="T23" s="163">
        <f t="shared" si="3"/>
        <v>0</v>
      </c>
      <c r="U23" s="163">
        <f t="shared" si="3"/>
        <v>0</v>
      </c>
      <c r="V23" s="163">
        <f t="shared" si="3"/>
        <v>0</v>
      </c>
      <c r="W23" s="163">
        <f t="shared" si="3"/>
        <v>0</v>
      </c>
      <c r="X23" s="163">
        <f t="shared" si="3"/>
        <v>0</v>
      </c>
      <c r="Y23" s="163">
        <f t="shared" si="3"/>
        <v>0</v>
      </c>
      <c r="Z23" s="163">
        <f t="shared" si="3"/>
        <v>0</v>
      </c>
      <c r="AA23" s="164">
        <f t="shared" si="3"/>
        <v>0</v>
      </c>
      <c r="AB23" s="163">
        <f>AB22</f>
        <v>0</v>
      </c>
      <c r="AC23" s="163">
        <f t="shared" ref="AC23:AM23" si="4">AB23+AC22</f>
        <v>0</v>
      </c>
      <c r="AD23" s="163">
        <f t="shared" si="4"/>
        <v>0</v>
      </c>
      <c r="AE23" s="163">
        <f t="shared" si="4"/>
        <v>0</v>
      </c>
      <c r="AF23" s="163">
        <f t="shared" si="4"/>
        <v>0</v>
      </c>
      <c r="AG23" s="163">
        <f t="shared" si="4"/>
        <v>0</v>
      </c>
      <c r="AH23" s="163">
        <f t="shared" si="4"/>
        <v>0</v>
      </c>
      <c r="AI23" s="163">
        <f t="shared" si="4"/>
        <v>0</v>
      </c>
      <c r="AJ23" s="163">
        <f t="shared" si="4"/>
        <v>0</v>
      </c>
      <c r="AK23" s="163">
        <f t="shared" si="4"/>
        <v>0</v>
      </c>
      <c r="AL23" s="163">
        <f t="shared" si="4"/>
        <v>0</v>
      </c>
      <c r="AM23" s="164">
        <f t="shared" si="4"/>
        <v>0</v>
      </c>
      <c r="AN23" s="163">
        <f>AN22</f>
        <v>0</v>
      </c>
      <c r="AO23" s="163">
        <f t="shared" ref="AO23:AY23" si="5">AN23+AO22</f>
        <v>0</v>
      </c>
      <c r="AP23" s="163">
        <f t="shared" si="5"/>
        <v>0</v>
      </c>
      <c r="AQ23" s="163">
        <f t="shared" si="5"/>
        <v>0</v>
      </c>
      <c r="AR23" s="163">
        <f t="shared" si="5"/>
        <v>0</v>
      </c>
      <c r="AS23" s="163">
        <f t="shared" si="5"/>
        <v>0</v>
      </c>
      <c r="AT23" s="163">
        <f t="shared" si="5"/>
        <v>0</v>
      </c>
      <c r="AU23" s="163">
        <f t="shared" si="5"/>
        <v>0</v>
      </c>
      <c r="AV23" s="163">
        <f t="shared" si="5"/>
        <v>0</v>
      </c>
      <c r="AW23" s="163">
        <f t="shared" si="5"/>
        <v>0</v>
      </c>
      <c r="AX23" s="163">
        <f t="shared" si="5"/>
        <v>0</v>
      </c>
      <c r="AY23" s="164">
        <f t="shared" si="5"/>
        <v>0</v>
      </c>
      <c r="AZ23" s="163">
        <f>AZ22</f>
        <v>0</v>
      </c>
      <c r="BA23" s="163">
        <f t="shared" ref="BA23:BK23" si="6">AZ23+BA22</f>
        <v>0</v>
      </c>
      <c r="BB23" s="163">
        <f t="shared" si="6"/>
        <v>0</v>
      </c>
      <c r="BC23" s="163">
        <f t="shared" si="6"/>
        <v>0</v>
      </c>
      <c r="BD23" s="163">
        <f t="shared" si="6"/>
        <v>0</v>
      </c>
      <c r="BE23" s="163">
        <f t="shared" si="6"/>
        <v>0</v>
      </c>
      <c r="BF23" s="163">
        <f t="shared" si="6"/>
        <v>0</v>
      </c>
      <c r="BG23" s="163">
        <f t="shared" si="6"/>
        <v>0</v>
      </c>
      <c r="BH23" s="163">
        <f t="shared" si="6"/>
        <v>0</v>
      </c>
      <c r="BI23" s="163">
        <f t="shared" si="6"/>
        <v>0</v>
      </c>
      <c r="BJ23" s="163">
        <f t="shared" si="6"/>
        <v>0</v>
      </c>
      <c r="BK23" s="164">
        <f t="shared" si="6"/>
        <v>0</v>
      </c>
      <c r="BL23" s="8"/>
    </row>
    <row r="24" spans="2:64" ht="14.25" customHeight="1" x14ac:dyDescent="0.3">
      <c r="B24" s="5"/>
      <c r="C24" s="6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8"/>
    </row>
    <row r="25" spans="2:64" ht="14.25" customHeight="1" x14ac:dyDescent="0.3">
      <c r="B25" s="5"/>
      <c r="C25" s="75"/>
      <c r="D25" s="297">
        <f>+D7</f>
        <v>2021</v>
      </c>
      <c r="E25" s="278"/>
      <c r="F25" s="278"/>
      <c r="G25" s="278"/>
      <c r="H25" s="278"/>
      <c r="I25" s="278"/>
      <c r="J25" s="278"/>
      <c r="K25" s="278"/>
      <c r="L25" s="278"/>
      <c r="M25" s="278"/>
      <c r="N25" s="278"/>
      <c r="O25" s="272"/>
      <c r="P25" s="297">
        <f>+P7</f>
        <v>2022</v>
      </c>
      <c r="Q25" s="278"/>
      <c r="R25" s="278"/>
      <c r="S25" s="278"/>
      <c r="T25" s="278"/>
      <c r="U25" s="278"/>
      <c r="V25" s="278"/>
      <c r="W25" s="278"/>
      <c r="X25" s="278"/>
      <c r="Y25" s="278"/>
      <c r="Z25" s="278"/>
      <c r="AA25" s="272"/>
      <c r="AB25" s="297">
        <f>+AB7</f>
        <v>2023</v>
      </c>
      <c r="AC25" s="278"/>
      <c r="AD25" s="278"/>
      <c r="AE25" s="278"/>
      <c r="AF25" s="278"/>
      <c r="AG25" s="278"/>
      <c r="AH25" s="278"/>
      <c r="AI25" s="278"/>
      <c r="AJ25" s="278"/>
      <c r="AK25" s="278"/>
      <c r="AL25" s="278"/>
      <c r="AM25" s="272"/>
      <c r="AN25" s="297">
        <f>+AN7</f>
        <v>2024</v>
      </c>
      <c r="AO25" s="278"/>
      <c r="AP25" s="278"/>
      <c r="AQ25" s="278"/>
      <c r="AR25" s="278"/>
      <c r="AS25" s="278"/>
      <c r="AT25" s="278"/>
      <c r="AU25" s="278"/>
      <c r="AV25" s="278"/>
      <c r="AW25" s="278"/>
      <c r="AX25" s="278"/>
      <c r="AY25" s="272"/>
      <c r="AZ25" s="297">
        <f>+AZ7</f>
        <v>2025</v>
      </c>
      <c r="BA25" s="278"/>
      <c r="BB25" s="278"/>
      <c r="BC25" s="278"/>
      <c r="BD25" s="278"/>
      <c r="BE25" s="278"/>
      <c r="BF25" s="278"/>
      <c r="BG25" s="278"/>
      <c r="BH25" s="278"/>
      <c r="BI25" s="278"/>
      <c r="BJ25" s="278"/>
      <c r="BK25" s="272"/>
      <c r="BL25" s="8"/>
    </row>
    <row r="26" spans="2:64" ht="14.25" customHeight="1" x14ac:dyDescent="0.3">
      <c r="B26" s="5"/>
      <c r="C26" s="79" t="s">
        <v>152</v>
      </c>
      <c r="D26" s="81">
        <f>CONFIG!$D$7</f>
        <v>44197</v>
      </c>
      <c r="E26" s="81">
        <f t="shared" ref="E26:BK26" si="7">DATE(YEAR(D26),MONTH(D26)+1,DAY(D26))</f>
        <v>44228</v>
      </c>
      <c r="F26" s="81">
        <f t="shared" si="7"/>
        <v>44256</v>
      </c>
      <c r="G26" s="81">
        <f t="shared" si="7"/>
        <v>44287</v>
      </c>
      <c r="H26" s="81">
        <f t="shared" si="7"/>
        <v>44317</v>
      </c>
      <c r="I26" s="81">
        <f t="shared" si="7"/>
        <v>44348</v>
      </c>
      <c r="J26" s="81">
        <f t="shared" si="7"/>
        <v>44378</v>
      </c>
      <c r="K26" s="81">
        <f t="shared" si="7"/>
        <v>44409</v>
      </c>
      <c r="L26" s="81">
        <f t="shared" si="7"/>
        <v>44440</v>
      </c>
      <c r="M26" s="81">
        <f t="shared" si="7"/>
        <v>44470</v>
      </c>
      <c r="N26" s="81">
        <f t="shared" si="7"/>
        <v>44501</v>
      </c>
      <c r="O26" s="81">
        <f t="shared" si="7"/>
        <v>44531</v>
      </c>
      <c r="P26" s="81">
        <f t="shared" si="7"/>
        <v>44562</v>
      </c>
      <c r="Q26" s="81">
        <f t="shared" si="7"/>
        <v>44593</v>
      </c>
      <c r="R26" s="81">
        <f t="shared" si="7"/>
        <v>44621</v>
      </c>
      <c r="S26" s="81">
        <f t="shared" si="7"/>
        <v>44652</v>
      </c>
      <c r="T26" s="81">
        <f t="shared" si="7"/>
        <v>44682</v>
      </c>
      <c r="U26" s="81">
        <f t="shared" si="7"/>
        <v>44713</v>
      </c>
      <c r="V26" s="81">
        <f t="shared" si="7"/>
        <v>44743</v>
      </c>
      <c r="W26" s="81">
        <f t="shared" si="7"/>
        <v>44774</v>
      </c>
      <c r="X26" s="81">
        <f t="shared" si="7"/>
        <v>44805</v>
      </c>
      <c r="Y26" s="81">
        <f t="shared" si="7"/>
        <v>44835</v>
      </c>
      <c r="Z26" s="81">
        <f t="shared" si="7"/>
        <v>44866</v>
      </c>
      <c r="AA26" s="81">
        <f t="shared" si="7"/>
        <v>44896</v>
      </c>
      <c r="AB26" s="81">
        <f t="shared" si="7"/>
        <v>44927</v>
      </c>
      <c r="AC26" s="81">
        <f t="shared" si="7"/>
        <v>44958</v>
      </c>
      <c r="AD26" s="81">
        <f t="shared" si="7"/>
        <v>44986</v>
      </c>
      <c r="AE26" s="81">
        <f t="shared" si="7"/>
        <v>45017</v>
      </c>
      <c r="AF26" s="81">
        <f t="shared" si="7"/>
        <v>45047</v>
      </c>
      <c r="AG26" s="81">
        <f t="shared" si="7"/>
        <v>45078</v>
      </c>
      <c r="AH26" s="81">
        <f t="shared" si="7"/>
        <v>45108</v>
      </c>
      <c r="AI26" s="81">
        <f t="shared" si="7"/>
        <v>45139</v>
      </c>
      <c r="AJ26" s="81">
        <f t="shared" si="7"/>
        <v>45170</v>
      </c>
      <c r="AK26" s="81">
        <f t="shared" si="7"/>
        <v>45200</v>
      </c>
      <c r="AL26" s="81">
        <f t="shared" si="7"/>
        <v>45231</v>
      </c>
      <c r="AM26" s="81">
        <f t="shared" si="7"/>
        <v>45261</v>
      </c>
      <c r="AN26" s="81">
        <f t="shared" si="7"/>
        <v>45292</v>
      </c>
      <c r="AO26" s="81">
        <f t="shared" si="7"/>
        <v>45323</v>
      </c>
      <c r="AP26" s="81">
        <f t="shared" si="7"/>
        <v>45352</v>
      </c>
      <c r="AQ26" s="81">
        <f t="shared" si="7"/>
        <v>45383</v>
      </c>
      <c r="AR26" s="81">
        <f t="shared" si="7"/>
        <v>45413</v>
      </c>
      <c r="AS26" s="81">
        <f t="shared" si="7"/>
        <v>45444</v>
      </c>
      <c r="AT26" s="81">
        <f t="shared" si="7"/>
        <v>45474</v>
      </c>
      <c r="AU26" s="81">
        <f t="shared" si="7"/>
        <v>45505</v>
      </c>
      <c r="AV26" s="81">
        <f t="shared" si="7"/>
        <v>45536</v>
      </c>
      <c r="AW26" s="81">
        <f t="shared" si="7"/>
        <v>45566</v>
      </c>
      <c r="AX26" s="81">
        <f t="shared" si="7"/>
        <v>45597</v>
      </c>
      <c r="AY26" s="81">
        <f t="shared" si="7"/>
        <v>45627</v>
      </c>
      <c r="AZ26" s="81">
        <f t="shared" si="7"/>
        <v>45658</v>
      </c>
      <c r="BA26" s="81">
        <f t="shared" si="7"/>
        <v>45689</v>
      </c>
      <c r="BB26" s="81">
        <f t="shared" si="7"/>
        <v>45717</v>
      </c>
      <c r="BC26" s="81">
        <f t="shared" si="7"/>
        <v>45748</v>
      </c>
      <c r="BD26" s="81">
        <f t="shared" si="7"/>
        <v>45778</v>
      </c>
      <c r="BE26" s="81">
        <f t="shared" si="7"/>
        <v>45809</v>
      </c>
      <c r="BF26" s="81">
        <f t="shared" si="7"/>
        <v>45839</v>
      </c>
      <c r="BG26" s="81">
        <f t="shared" si="7"/>
        <v>45870</v>
      </c>
      <c r="BH26" s="81">
        <f t="shared" si="7"/>
        <v>45901</v>
      </c>
      <c r="BI26" s="81">
        <f t="shared" si="7"/>
        <v>45931</v>
      </c>
      <c r="BJ26" s="81">
        <f t="shared" si="7"/>
        <v>45962</v>
      </c>
      <c r="BK26" s="81">
        <f t="shared" si="7"/>
        <v>45992</v>
      </c>
      <c r="BL26" s="8"/>
    </row>
    <row r="27" spans="2:64" ht="14.25" customHeight="1" x14ac:dyDescent="0.3">
      <c r="B27" s="5"/>
      <c r="C27" s="85" t="str">
        <f>CONFIG!$C$14</f>
        <v>Activité de revenu 1</v>
      </c>
      <c r="D27" s="86">
        <f>CONFIG!$D32*Commandes!D9</f>
        <v>0</v>
      </c>
      <c r="E27" s="86">
        <f>CONFIG!$D32*Commandes!E9</f>
        <v>0</v>
      </c>
      <c r="F27" s="86">
        <f>CONFIG!$D32*Commandes!F9</f>
        <v>0</v>
      </c>
      <c r="G27" s="86">
        <f>CONFIG!$D32*Commandes!G9</f>
        <v>0</v>
      </c>
      <c r="H27" s="86">
        <f>CONFIG!$D32*Commandes!H9</f>
        <v>0</v>
      </c>
      <c r="I27" s="86">
        <f>CONFIG!$D32*Commandes!I9</f>
        <v>0</v>
      </c>
      <c r="J27" s="86">
        <f>CONFIG!$D32*Commandes!J9</f>
        <v>0</v>
      </c>
      <c r="K27" s="86">
        <f>CONFIG!$D32*Commandes!K9</f>
        <v>0</v>
      </c>
      <c r="L27" s="86">
        <f>CONFIG!$D32*Commandes!L9</f>
        <v>0</v>
      </c>
      <c r="M27" s="86">
        <f>CONFIG!$D32*Commandes!M9</f>
        <v>0</v>
      </c>
      <c r="N27" s="86">
        <f>CONFIG!$D32*Commandes!N9</f>
        <v>0</v>
      </c>
      <c r="O27" s="86">
        <f>CONFIG!$D32*Commandes!O9</f>
        <v>0</v>
      </c>
      <c r="P27" s="86">
        <f>CONFIG!$D32*Commandes!P9</f>
        <v>0</v>
      </c>
      <c r="Q27" s="86">
        <f>CONFIG!$D32*Commandes!Q9</f>
        <v>0</v>
      </c>
      <c r="R27" s="86">
        <f>CONFIG!$D32*Commandes!R9</f>
        <v>0</v>
      </c>
      <c r="S27" s="86">
        <f>CONFIG!$D32*Commandes!S9</f>
        <v>0</v>
      </c>
      <c r="T27" s="86">
        <f>CONFIG!$D32*Commandes!T9</f>
        <v>0</v>
      </c>
      <c r="U27" s="86">
        <f>CONFIG!$D32*Commandes!U9</f>
        <v>0</v>
      </c>
      <c r="V27" s="86">
        <f>CONFIG!$D32*Commandes!V9</f>
        <v>0</v>
      </c>
      <c r="W27" s="86">
        <f>CONFIG!$D32*Commandes!W9</f>
        <v>0</v>
      </c>
      <c r="X27" s="86">
        <f>CONFIG!$D32*Commandes!X9</f>
        <v>0</v>
      </c>
      <c r="Y27" s="86">
        <f>CONFIG!$D32*Commandes!Y9</f>
        <v>0</v>
      </c>
      <c r="Z27" s="86">
        <f>CONFIG!$D32*Commandes!Z9</f>
        <v>0</v>
      </c>
      <c r="AA27" s="86">
        <f>CONFIG!$D32*Commandes!AA9</f>
        <v>0</v>
      </c>
      <c r="AB27" s="86">
        <f>CONFIG!$D32*Commandes!AB9</f>
        <v>0</v>
      </c>
      <c r="AC27" s="86">
        <f>CONFIG!$D32*Commandes!AC9</f>
        <v>0</v>
      </c>
      <c r="AD27" s="86">
        <f>CONFIG!$D32*Commandes!AD9</f>
        <v>0</v>
      </c>
      <c r="AE27" s="86">
        <f>CONFIG!$D32*Commandes!AE9</f>
        <v>0</v>
      </c>
      <c r="AF27" s="86">
        <f>CONFIG!$D32*Commandes!AF9</f>
        <v>0</v>
      </c>
      <c r="AG27" s="86">
        <f>CONFIG!$D32*Commandes!AG9</f>
        <v>0</v>
      </c>
      <c r="AH27" s="86">
        <f>CONFIG!$D32*Commandes!AH9</f>
        <v>0</v>
      </c>
      <c r="AI27" s="86">
        <f>CONFIG!$D32*Commandes!AI9</f>
        <v>0</v>
      </c>
      <c r="AJ27" s="86">
        <f>CONFIG!$D32*Commandes!AJ9</f>
        <v>0</v>
      </c>
      <c r="AK27" s="86">
        <f>CONFIG!$D32*Commandes!AK9</f>
        <v>0</v>
      </c>
      <c r="AL27" s="86">
        <f>CONFIG!$D32*Commandes!AL9</f>
        <v>0</v>
      </c>
      <c r="AM27" s="86">
        <f>CONFIG!$D32*Commandes!AM9</f>
        <v>0</v>
      </c>
      <c r="AN27" s="86">
        <f>CONFIG!$D32*Commandes!AN9</f>
        <v>0</v>
      </c>
      <c r="AO27" s="86">
        <f>CONFIG!$D32*Commandes!AO9</f>
        <v>0</v>
      </c>
      <c r="AP27" s="86">
        <f>CONFIG!$D32*Commandes!AP9</f>
        <v>0</v>
      </c>
      <c r="AQ27" s="86">
        <f>CONFIG!$D32*Commandes!AQ9</f>
        <v>0</v>
      </c>
      <c r="AR27" s="86">
        <f>CONFIG!$D32*Commandes!AR9</f>
        <v>0</v>
      </c>
      <c r="AS27" s="86">
        <f>CONFIG!$D32*Commandes!AS9</f>
        <v>0</v>
      </c>
      <c r="AT27" s="86">
        <f>CONFIG!$D32*Commandes!AT9</f>
        <v>0</v>
      </c>
      <c r="AU27" s="86">
        <f>CONFIG!$D32*Commandes!AU9</f>
        <v>0</v>
      </c>
      <c r="AV27" s="86">
        <f>CONFIG!$D32*Commandes!AV9</f>
        <v>0</v>
      </c>
      <c r="AW27" s="86">
        <f>CONFIG!$D32*Commandes!AW9</f>
        <v>0</v>
      </c>
      <c r="AX27" s="86">
        <f>CONFIG!$D32*Commandes!AX9</f>
        <v>0</v>
      </c>
      <c r="AY27" s="86">
        <f>CONFIG!$D32*Commandes!AY9</f>
        <v>0</v>
      </c>
      <c r="AZ27" s="86">
        <f>CONFIG!$D32*Commandes!AZ9</f>
        <v>0</v>
      </c>
      <c r="BA27" s="86">
        <f>CONFIG!$D32*Commandes!BA9</f>
        <v>0</v>
      </c>
      <c r="BB27" s="86">
        <f>CONFIG!$D32*Commandes!BB9</f>
        <v>0</v>
      </c>
      <c r="BC27" s="86">
        <f>CONFIG!$D32*Commandes!BC9</f>
        <v>0</v>
      </c>
      <c r="BD27" s="86">
        <f>CONFIG!$D32*Commandes!BD9</f>
        <v>0</v>
      </c>
      <c r="BE27" s="86">
        <f>CONFIG!$D32*Commandes!BE9</f>
        <v>0</v>
      </c>
      <c r="BF27" s="86">
        <f>CONFIG!$D32*Commandes!BF9</f>
        <v>0</v>
      </c>
      <c r="BG27" s="86">
        <f>CONFIG!$D32*Commandes!BG9</f>
        <v>0</v>
      </c>
      <c r="BH27" s="86">
        <f>CONFIG!$D32*Commandes!BH9</f>
        <v>0</v>
      </c>
      <c r="BI27" s="86">
        <f>CONFIG!$D32*Commandes!BI9</f>
        <v>0</v>
      </c>
      <c r="BJ27" s="86">
        <f>CONFIG!$D32*Commandes!BJ9</f>
        <v>0</v>
      </c>
      <c r="BK27" s="86">
        <f>CONFIG!$D32*Commandes!BK9</f>
        <v>0</v>
      </c>
      <c r="BL27" s="8"/>
    </row>
    <row r="28" spans="2:64" ht="14.25" customHeight="1" x14ac:dyDescent="0.3">
      <c r="B28" s="5"/>
      <c r="C28" s="85" t="str">
        <f>CONFIG!$C$15</f>
        <v>Activité de revenu 2</v>
      </c>
      <c r="D28" s="86">
        <f>CONFIG!$D33*Commandes!D10</f>
        <v>0</v>
      </c>
      <c r="E28" s="86">
        <f>CONFIG!$D33*Commandes!E10</f>
        <v>0</v>
      </c>
      <c r="F28" s="86">
        <f>CONFIG!$D33*Commandes!F10</f>
        <v>0</v>
      </c>
      <c r="G28" s="86">
        <f>CONFIG!$D33*Commandes!G10</f>
        <v>0</v>
      </c>
      <c r="H28" s="86">
        <f>CONFIG!$D33*Commandes!H10</f>
        <v>0</v>
      </c>
      <c r="I28" s="86">
        <f>CONFIG!$D33*Commandes!I10</f>
        <v>0</v>
      </c>
      <c r="J28" s="86">
        <f>CONFIG!$D33*Commandes!J10</f>
        <v>0</v>
      </c>
      <c r="K28" s="86">
        <f>CONFIG!$D33*Commandes!K10</f>
        <v>0</v>
      </c>
      <c r="L28" s="86">
        <f>CONFIG!$D33*Commandes!L10</f>
        <v>0</v>
      </c>
      <c r="M28" s="86">
        <f>CONFIG!$D33*Commandes!M10</f>
        <v>0</v>
      </c>
      <c r="N28" s="86">
        <f>CONFIG!$D33*Commandes!N10</f>
        <v>0</v>
      </c>
      <c r="O28" s="86">
        <f>CONFIG!$D33*Commandes!O10</f>
        <v>0</v>
      </c>
      <c r="P28" s="86">
        <f>CONFIG!$D33*Commandes!P10</f>
        <v>0</v>
      </c>
      <c r="Q28" s="86">
        <f>CONFIG!$D33*Commandes!Q10</f>
        <v>0</v>
      </c>
      <c r="R28" s="86">
        <f>CONFIG!$D33*Commandes!R10</f>
        <v>0</v>
      </c>
      <c r="S28" s="86">
        <f>CONFIG!$D33*Commandes!S10</f>
        <v>0</v>
      </c>
      <c r="T28" s="86">
        <f>CONFIG!$D33*Commandes!T10</f>
        <v>0</v>
      </c>
      <c r="U28" s="86">
        <f>CONFIG!$D33*Commandes!U10</f>
        <v>0</v>
      </c>
      <c r="V28" s="86">
        <f>CONFIG!$D33*Commandes!V10</f>
        <v>0</v>
      </c>
      <c r="W28" s="86">
        <f>CONFIG!$D33*Commandes!W10</f>
        <v>0</v>
      </c>
      <c r="X28" s="86">
        <f>CONFIG!$D33*Commandes!X10</f>
        <v>0</v>
      </c>
      <c r="Y28" s="86">
        <f>CONFIG!$D33*Commandes!Y10</f>
        <v>0</v>
      </c>
      <c r="Z28" s="86">
        <f>CONFIG!$D33*Commandes!Z10</f>
        <v>0</v>
      </c>
      <c r="AA28" s="86">
        <f>CONFIG!$D33*Commandes!AA10</f>
        <v>0</v>
      </c>
      <c r="AB28" s="86">
        <f>CONFIG!$D33*Commandes!AB10</f>
        <v>0</v>
      </c>
      <c r="AC28" s="86">
        <f>CONFIG!$D33*Commandes!AC10</f>
        <v>0</v>
      </c>
      <c r="AD28" s="86">
        <f>CONFIG!$D33*Commandes!AD10</f>
        <v>0</v>
      </c>
      <c r="AE28" s="86">
        <f>CONFIG!$D33*Commandes!AE10</f>
        <v>0</v>
      </c>
      <c r="AF28" s="86">
        <f>CONFIG!$D33*Commandes!AF10</f>
        <v>0</v>
      </c>
      <c r="AG28" s="86">
        <f>CONFIG!$D33*Commandes!AG10</f>
        <v>0</v>
      </c>
      <c r="AH28" s="86">
        <f>CONFIG!$D33*Commandes!AH10</f>
        <v>0</v>
      </c>
      <c r="AI28" s="86">
        <f>CONFIG!$D33*Commandes!AI10</f>
        <v>0</v>
      </c>
      <c r="AJ28" s="86">
        <f>CONFIG!$D33*Commandes!AJ10</f>
        <v>0</v>
      </c>
      <c r="AK28" s="86">
        <f>CONFIG!$D33*Commandes!AK10</f>
        <v>0</v>
      </c>
      <c r="AL28" s="86">
        <f>CONFIG!$D33*Commandes!AL10</f>
        <v>0</v>
      </c>
      <c r="AM28" s="86">
        <f>CONFIG!$D33*Commandes!AM10</f>
        <v>0</v>
      </c>
      <c r="AN28" s="86">
        <f>CONFIG!$D33*Commandes!AN10</f>
        <v>0</v>
      </c>
      <c r="AO28" s="86">
        <f>CONFIG!$D33*Commandes!AO10</f>
        <v>0</v>
      </c>
      <c r="AP28" s="86">
        <f>CONFIG!$D33*Commandes!AP10</f>
        <v>0</v>
      </c>
      <c r="AQ28" s="86">
        <f>CONFIG!$D33*Commandes!AQ10</f>
        <v>0</v>
      </c>
      <c r="AR28" s="86">
        <f>CONFIG!$D33*Commandes!AR10</f>
        <v>0</v>
      </c>
      <c r="AS28" s="86">
        <f>CONFIG!$D33*Commandes!AS10</f>
        <v>0</v>
      </c>
      <c r="AT28" s="86">
        <f>CONFIG!$D33*Commandes!AT10</f>
        <v>0</v>
      </c>
      <c r="AU28" s="86">
        <f>CONFIG!$D33*Commandes!AU10</f>
        <v>0</v>
      </c>
      <c r="AV28" s="86">
        <f>CONFIG!$D33*Commandes!AV10</f>
        <v>0</v>
      </c>
      <c r="AW28" s="86">
        <f>CONFIG!$D33*Commandes!AW10</f>
        <v>0</v>
      </c>
      <c r="AX28" s="86">
        <f>CONFIG!$D33*Commandes!AX10</f>
        <v>0</v>
      </c>
      <c r="AY28" s="86">
        <f>CONFIG!$D33*Commandes!AY10</f>
        <v>0</v>
      </c>
      <c r="AZ28" s="86">
        <f>CONFIG!$D33*Commandes!AZ10</f>
        <v>0</v>
      </c>
      <c r="BA28" s="86">
        <f>CONFIG!$D33*Commandes!BA10</f>
        <v>0</v>
      </c>
      <c r="BB28" s="86">
        <f>CONFIG!$D33*Commandes!BB10</f>
        <v>0</v>
      </c>
      <c r="BC28" s="86">
        <f>CONFIG!$D33*Commandes!BC10</f>
        <v>0</v>
      </c>
      <c r="BD28" s="86">
        <f>CONFIG!$D33*Commandes!BD10</f>
        <v>0</v>
      </c>
      <c r="BE28" s="86">
        <f>CONFIG!$D33*Commandes!BE10</f>
        <v>0</v>
      </c>
      <c r="BF28" s="86">
        <f>CONFIG!$D33*Commandes!BF10</f>
        <v>0</v>
      </c>
      <c r="BG28" s="86">
        <f>CONFIG!$D33*Commandes!BG10</f>
        <v>0</v>
      </c>
      <c r="BH28" s="86">
        <f>CONFIG!$D33*Commandes!BH10</f>
        <v>0</v>
      </c>
      <c r="BI28" s="86">
        <f>CONFIG!$D33*Commandes!BI10</f>
        <v>0</v>
      </c>
      <c r="BJ28" s="86">
        <f>CONFIG!$D33*Commandes!BJ10</f>
        <v>0</v>
      </c>
      <c r="BK28" s="86">
        <f>CONFIG!$D33*Commandes!BK10</f>
        <v>0</v>
      </c>
      <c r="BL28" s="8"/>
    </row>
    <row r="29" spans="2:64" ht="14.25" customHeight="1" x14ac:dyDescent="0.3">
      <c r="B29" s="5"/>
      <c r="C29" s="85" t="str">
        <f>CONFIG!$C$16</f>
        <v>ETC …</v>
      </c>
      <c r="D29" s="86">
        <f>CONFIG!$D34*Commandes!D11</f>
        <v>0</v>
      </c>
      <c r="E29" s="86">
        <f>CONFIG!$D34*Commandes!E11</f>
        <v>0</v>
      </c>
      <c r="F29" s="86">
        <f>CONFIG!$D34*Commandes!F11</f>
        <v>0</v>
      </c>
      <c r="G29" s="86">
        <f>CONFIG!$D34*Commandes!G11</f>
        <v>0</v>
      </c>
      <c r="H29" s="86">
        <f>CONFIG!$D34*Commandes!H11</f>
        <v>0</v>
      </c>
      <c r="I29" s="86">
        <f>CONFIG!$D34*Commandes!I11</f>
        <v>0</v>
      </c>
      <c r="J29" s="86">
        <f>CONFIG!$D34*Commandes!J11</f>
        <v>0</v>
      </c>
      <c r="K29" s="86">
        <f>CONFIG!$D34*Commandes!K11</f>
        <v>0</v>
      </c>
      <c r="L29" s="86">
        <f>CONFIG!$D34*Commandes!L11</f>
        <v>0</v>
      </c>
      <c r="M29" s="86">
        <f>CONFIG!$D34*Commandes!M11</f>
        <v>0</v>
      </c>
      <c r="N29" s="86">
        <f>CONFIG!$D34*Commandes!N11</f>
        <v>0</v>
      </c>
      <c r="O29" s="86">
        <f>CONFIG!$D34*Commandes!O11</f>
        <v>0</v>
      </c>
      <c r="P29" s="86">
        <f>CONFIG!$D34*Commandes!P11</f>
        <v>0</v>
      </c>
      <c r="Q29" s="86">
        <f>CONFIG!$D34*Commandes!Q11</f>
        <v>0</v>
      </c>
      <c r="R29" s="86">
        <f>CONFIG!$D34*Commandes!R11</f>
        <v>0</v>
      </c>
      <c r="S29" s="86">
        <f>CONFIG!$D34*Commandes!S11</f>
        <v>0</v>
      </c>
      <c r="T29" s="86">
        <f>CONFIG!$D34*Commandes!T11</f>
        <v>0</v>
      </c>
      <c r="U29" s="86">
        <f>CONFIG!$D34*Commandes!U11</f>
        <v>0</v>
      </c>
      <c r="V29" s="86">
        <f>CONFIG!$D34*Commandes!V11</f>
        <v>0</v>
      </c>
      <c r="W29" s="86">
        <f>CONFIG!$D34*Commandes!W11</f>
        <v>0</v>
      </c>
      <c r="X29" s="86">
        <f>CONFIG!$D34*Commandes!X11</f>
        <v>0</v>
      </c>
      <c r="Y29" s="86">
        <f>CONFIG!$D34*Commandes!Y11</f>
        <v>0</v>
      </c>
      <c r="Z29" s="86">
        <f>CONFIG!$D34*Commandes!Z11</f>
        <v>0</v>
      </c>
      <c r="AA29" s="86">
        <f>CONFIG!$D34*Commandes!AA11</f>
        <v>0</v>
      </c>
      <c r="AB29" s="86">
        <f>CONFIG!$D34*Commandes!AB11</f>
        <v>0</v>
      </c>
      <c r="AC29" s="86">
        <f>CONFIG!$D34*Commandes!AC11</f>
        <v>0</v>
      </c>
      <c r="AD29" s="86">
        <f>CONFIG!$D34*Commandes!AD11</f>
        <v>0</v>
      </c>
      <c r="AE29" s="86">
        <f>CONFIG!$D34*Commandes!AE11</f>
        <v>0</v>
      </c>
      <c r="AF29" s="86">
        <f>CONFIG!$D34*Commandes!AF11</f>
        <v>0</v>
      </c>
      <c r="AG29" s="86">
        <f>CONFIG!$D34*Commandes!AG11</f>
        <v>0</v>
      </c>
      <c r="AH29" s="86">
        <f>CONFIG!$D34*Commandes!AH11</f>
        <v>0</v>
      </c>
      <c r="AI29" s="86">
        <f>CONFIG!$D34*Commandes!AI11</f>
        <v>0</v>
      </c>
      <c r="AJ29" s="86">
        <f>CONFIG!$D34*Commandes!AJ11</f>
        <v>0</v>
      </c>
      <c r="AK29" s="86">
        <f>CONFIG!$D34*Commandes!AK11</f>
        <v>0</v>
      </c>
      <c r="AL29" s="86">
        <f>CONFIG!$D34*Commandes!AL11</f>
        <v>0</v>
      </c>
      <c r="AM29" s="86">
        <f>CONFIG!$D34*Commandes!AM11</f>
        <v>0</v>
      </c>
      <c r="AN29" s="86">
        <f>CONFIG!$D34*Commandes!AN11</f>
        <v>0</v>
      </c>
      <c r="AO29" s="86">
        <f>CONFIG!$D34*Commandes!AO11</f>
        <v>0</v>
      </c>
      <c r="AP29" s="86">
        <f>CONFIG!$D34*Commandes!AP11</f>
        <v>0</v>
      </c>
      <c r="AQ29" s="86">
        <f>CONFIG!$D34*Commandes!AQ11</f>
        <v>0</v>
      </c>
      <c r="AR29" s="86">
        <f>CONFIG!$D34*Commandes!AR11</f>
        <v>0</v>
      </c>
      <c r="AS29" s="86">
        <f>CONFIG!$D34*Commandes!AS11</f>
        <v>0</v>
      </c>
      <c r="AT29" s="86">
        <f>CONFIG!$D34*Commandes!AT11</f>
        <v>0</v>
      </c>
      <c r="AU29" s="86">
        <f>CONFIG!$D34*Commandes!AU11</f>
        <v>0</v>
      </c>
      <c r="AV29" s="86">
        <f>CONFIG!$D34*Commandes!AV11</f>
        <v>0</v>
      </c>
      <c r="AW29" s="86">
        <f>CONFIG!$D34*Commandes!AW11</f>
        <v>0</v>
      </c>
      <c r="AX29" s="86">
        <f>CONFIG!$D34*Commandes!AX11</f>
        <v>0</v>
      </c>
      <c r="AY29" s="86">
        <f>CONFIG!$D34*Commandes!AY11</f>
        <v>0</v>
      </c>
      <c r="AZ29" s="86">
        <f>CONFIG!$D34*Commandes!AZ11</f>
        <v>0</v>
      </c>
      <c r="BA29" s="86">
        <f>CONFIG!$D34*Commandes!BA11</f>
        <v>0</v>
      </c>
      <c r="BB29" s="86">
        <f>CONFIG!$D34*Commandes!BB11</f>
        <v>0</v>
      </c>
      <c r="BC29" s="86">
        <f>CONFIG!$D34*Commandes!BC11</f>
        <v>0</v>
      </c>
      <c r="BD29" s="86">
        <f>CONFIG!$D34*Commandes!BD11</f>
        <v>0</v>
      </c>
      <c r="BE29" s="86">
        <f>CONFIG!$D34*Commandes!BE11</f>
        <v>0</v>
      </c>
      <c r="BF29" s="86">
        <f>CONFIG!$D34*Commandes!BF11</f>
        <v>0</v>
      </c>
      <c r="BG29" s="86">
        <f>CONFIG!$D34*Commandes!BG11</f>
        <v>0</v>
      </c>
      <c r="BH29" s="86">
        <f>CONFIG!$D34*Commandes!BH11</f>
        <v>0</v>
      </c>
      <c r="BI29" s="86">
        <f>CONFIG!$D34*Commandes!BI11</f>
        <v>0</v>
      </c>
      <c r="BJ29" s="86">
        <f>CONFIG!$D34*Commandes!BJ11</f>
        <v>0</v>
      </c>
      <c r="BK29" s="86">
        <f>CONFIG!$D34*Commandes!BK11</f>
        <v>0</v>
      </c>
      <c r="BL29" s="8"/>
    </row>
    <row r="30" spans="2:64" ht="14.25" customHeight="1" x14ac:dyDescent="0.3">
      <c r="B30" s="5"/>
      <c r="C30" s="85">
        <f>CONFIG!$C$17</f>
        <v>0</v>
      </c>
      <c r="D30" s="86">
        <f>CONFIG!$D35*Commandes!D12</f>
        <v>0</v>
      </c>
      <c r="E30" s="86">
        <f>CONFIG!$D35*Commandes!E12</f>
        <v>0</v>
      </c>
      <c r="F30" s="86">
        <f>CONFIG!$D35*Commandes!F12</f>
        <v>0</v>
      </c>
      <c r="G30" s="86">
        <f>CONFIG!$D35*Commandes!G12</f>
        <v>0</v>
      </c>
      <c r="H30" s="86">
        <f>CONFIG!$D35*Commandes!H12</f>
        <v>0</v>
      </c>
      <c r="I30" s="86">
        <f>CONFIG!$D35*Commandes!I12</f>
        <v>0</v>
      </c>
      <c r="J30" s="86">
        <f>CONFIG!$D35*Commandes!J12</f>
        <v>0</v>
      </c>
      <c r="K30" s="86">
        <f>CONFIG!$D35*Commandes!K12</f>
        <v>0</v>
      </c>
      <c r="L30" s="86">
        <f>CONFIG!$D35*Commandes!L12</f>
        <v>0</v>
      </c>
      <c r="M30" s="86">
        <f>CONFIG!$D35*Commandes!M12</f>
        <v>0</v>
      </c>
      <c r="N30" s="86">
        <f>CONFIG!$D35*Commandes!N12</f>
        <v>0</v>
      </c>
      <c r="O30" s="86">
        <f>CONFIG!$D35*Commandes!O12</f>
        <v>0</v>
      </c>
      <c r="P30" s="86">
        <f>CONFIG!$D35*Commandes!P12</f>
        <v>0</v>
      </c>
      <c r="Q30" s="86">
        <f>CONFIG!$D35*Commandes!Q12</f>
        <v>0</v>
      </c>
      <c r="R30" s="86">
        <f>CONFIG!$D35*Commandes!R12</f>
        <v>0</v>
      </c>
      <c r="S30" s="86">
        <f>CONFIG!$D35*Commandes!S12</f>
        <v>0</v>
      </c>
      <c r="T30" s="86">
        <f>CONFIG!$D35*Commandes!T12</f>
        <v>0</v>
      </c>
      <c r="U30" s="86">
        <f>CONFIG!$D35*Commandes!U12</f>
        <v>0</v>
      </c>
      <c r="V30" s="86">
        <f>CONFIG!$D35*Commandes!V12</f>
        <v>0</v>
      </c>
      <c r="W30" s="86">
        <f>CONFIG!$D35*Commandes!W12</f>
        <v>0</v>
      </c>
      <c r="X30" s="86">
        <f>CONFIG!$D35*Commandes!X12</f>
        <v>0</v>
      </c>
      <c r="Y30" s="86">
        <f>CONFIG!$D35*Commandes!Y12</f>
        <v>0</v>
      </c>
      <c r="Z30" s="86">
        <f>CONFIG!$D35*Commandes!Z12</f>
        <v>0</v>
      </c>
      <c r="AA30" s="86">
        <f>CONFIG!$D35*Commandes!AA12</f>
        <v>0</v>
      </c>
      <c r="AB30" s="86">
        <f>CONFIG!$D35*Commandes!AB12</f>
        <v>0</v>
      </c>
      <c r="AC30" s="86">
        <f>CONFIG!$D35*Commandes!AC12</f>
        <v>0</v>
      </c>
      <c r="AD30" s="86">
        <f>CONFIG!$D35*Commandes!AD12</f>
        <v>0</v>
      </c>
      <c r="AE30" s="86">
        <f>CONFIG!$D35*Commandes!AE12</f>
        <v>0</v>
      </c>
      <c r="AF30" s="86">
        <f>CONFIG!$D35*Commandes!AF12</f>
        <v>0</v>
      </c>
      <c r="AG30" s="86">
        <f>CONFIG!$D35*Commandes!AG12</f>
        <v>0</v>
      </c>
      <c r="AH30" s="86">
        <f>CONFIG!$D35*Commandes!AH12</f>
        <v>0</v>
      </c>
      <c r="AI30" s="86">
        <f>CONFIG!$D35*Commandes!AI12</f>
        <v>0</v>
      </c>
      <c r="AJ30" s="86">
        <f>CONFIG!$D35*Commandes!AJ12</f>
        <v>0</v>
      </c>
      <c r="AK30" s="86">
        <f>CONFIG!$D35*Commandes!AK12</f>
        <v>0</v>
      </c>
      <c r="AL30" s="86">
        <f>CONFIG!$D35*Commandes!AL12</f>
        <v>0</v>
      </c>
      <c r="AM30" s="86">
        <f>CONFIG!$D35*Commandes!AM12</f>
        <v>0</v>
      </c>
      <c r="AN30" s="86">
        <f>CONFIG!$D35*Commandes!AN12</f>
        <v>0</v>
      </c>
      <c r="AO30" s="86">
        <f>CONFIG!$D35*Commandes!AO12</f>
        <v>0</v>
      </c>
      <c r="AP30" s="86">
        <f>CONFIG!$D35*Commandes!AP12</f>
        <v>0</v>
      </c>
      <c r="AQ30" s="86">
        <f>CONFIG!$D35*Commandes!AQ12</f>
        <v>0</v>
      </c>
      <c r="AR30" s="86">
        <f>CONFIG!$D35*Commandes!AR12</f>
        <v>0</v>
      </c>
      <c r="AS30" s="86">
        <f>CONFIG!$D35*Commandes!AS12</f>
        <v>0</v>
      </c>
      <c r="AT30" s="86">
        <f>CONFIG!$D35*Commandes!AT12</f>
        <v>0</v>
      </c>
      <c r="AU30" s="86">
        <f>CONFIG!$D35*Commandes!AU12</f>
        <v>0</v>
      </c>
      <c r="AV30" s="86">
        <f>CONFIG!$D35*Commandes!AV12</f>
        <v>0</v>
      </c>
      <c r="AW30" s="86">
        <f>CONFIG!$D35*Commandes!AW12</f>
        <v>0</v>
      </c>
      <c r="AX30" s="86">
        <f>CONFIG!$D35*Commandes!AX12</f>
        <v>0</v>
      </c>
      <c r="AY30" s="86">
        <f>CONFIG!$D35*Commandes!AY12</f>
        <v>0</v>
      </c>
      <c r="AZ30" s="86">
        <f>CONFIG!$D35*Commandes!AZ12</f>
        <v>0</v>
      </c>
      <c r="BA30" s="86">
        <f>CONFIG!$D35*Commandes!BA12</f>
        <v>0</v>
      </c>
      <c r="BB30" s="86">
        <f>CONFIG!$D35*Commandes!BB12</f>
        <v>0</v>
      </c>
      <c r="BC30" s="86">
        <f>CONFIG!$D35*Commandes!BC12</f>
        <v>0</v>
      </c>
      <c r="BD30" s="86">
        <f>CONFIG!$D35*Commandes!BD12</f>
        <v>0</v>
      </c>
      <c r="BE30" s="86">
        <f>CONFIG!$D35*Commandes!BE12</f>
        <v>0</v>
      </c>
      <c r="BF30" s="86">
        <f>CONFIG!$D35*Commandes!BF12</f>
        <v>0</v>
      </c>
      <c r="BG30" s="86">
        <f>CONFIG!$D35*Commandes!BG12</f>
        <v>0</v>
      </c>
      <c r="BH30" s="86">
        <f>CONFIG!$D35*Commandes!BH12</f>
        <v>0</v>
      </c>
      <c r="BI30" s="86">
        <f>CONFIG!$D35*Commandes!BI12</f>
        <v>0</v>
      </c>
      <c r="BJ30" s="86">
        <f>CONFIG!$D35*Commandes!BJ12</f>
        <v>0</v>
      </c>
      <c r="BK30" s="86">
        <f>CONFIG!$D35*Commandes!BK12</f>
        <v>0</v>
      </c>
      <c r="BL30" s="8"/>
    </row>
    <row r="31" spans="2:64" ht="14.25" customHeight="1" x14ac:dyDescent="0.3">
      <c r="B31" s="5"/>
      <c r="C31" s="85">
        <f>CONFIG!$C$18</f>
        <v>0</v>
      </c>
      <c r="D31" s="86">
        <f>CONFIG!$D36*Commandes!D13</f>
        <v>0</v>
      </c>
      <c r="E31" s="86">
        <f>CONFIG!$D36*Commandes!E13</f>
        <v>0</v>
      </c>
      <c r="F31" s="86">
        <f>CONFIG!$D36*Commandes!F13</f>
        <v>0</v>
      </c>
      <c r="G31" s="86">
        <f>CONFIG!$D36*Commandes!G13</f>
        <v>0</v>
      </c>
      <c r="H31" s="86">
        <f>CONFIG!$D36*Commandes!H13</f>
        <v>0</v>
      </c>
      <c r="I31" s="86">
        <f>CONFIG!$D36*Commandes!I13</f>
        <v>0</v>
      </c>
      <c r="J31" s="86">
        <f>CONFIG!$D36*Commandes!J13</f>
        <v>0</v>
      </c>
      <c r="K31" s="86">
        <f>CONFIG!$D36*Commandes!K13</f>
        <v>0</v>
      </c>
      <c r="L31" s="86">
        <f>CONFIG!$D36*Commandes!L13</f>
        <v>0</v>
      </c>
      <c r="M31" s="86">
        <f>CONFIG!$D36*Commandes!M13</f>
        <v>0</v>
      </c>
      <c r="N31" s="86">
        <f>CONFIG!$D36*Commandes!N13</f>
        <v>0</v>
      </c>
      <c r="O31" s="86">
        <f>CONFIG!$D36*Commandes!O13</f>
        <v>0</v>
      </c>
      <c r="P31" s="86">
        <f>CONFIG!$D36*Commandes!P13</f>
        <v>0</v>
      </c>
      <c r="Q31" s="86">
        <f>CONFIG!$D36*Commandes!Q13</f>
        <v>0</v>
      </c>
      <c r="R31" s="86">
        <f>CONFIG!$D36*Commandes!R13</f>
        <v>0</v>
      </c>
      <c r="S31" s="86">
        <f>CONFIG!$D36*Commandes!S13</f>
        <v>0</v>
      </c>
      <c r="T31" s="86">
        <f>CONFIG!$D36*Commandes!T13</f>
        <v>0</v>
      </c>
      <c r="U31" s="86">
        <f>CONFIG!$D36*Commandes!U13</f>
        <v>0</v>
      </c>
      <c r="V31" s="86">
        <f>CONFIG!$D36*Commandes!V13</f>
        <v>0</v>
      </c>
      <c r="W31" s="86">
        <f>CONFIG!$D36*Commandes!W13</f>
        <v>0</v>
      </c>
      <c r="X31" s="86">
        <f>CONFIG!$D36*Commandes!X13</f>
        <v>0</v>
      </c>
      <c r="Y31" s="86">
        <f>CONFIG!$D36*Commandes!Y13</f>
        <v>0</v>
      </c>
      <c r="Z31" s="86">
        <f>CONFIG!$D36*Commandes!Z13</f>
        <v>0</v>
      </c>
      <c r="AA31" s="86">
        <f>CONFIG!$D36*Commandes!AA13</f>
        <v>0</v>
      </c>
      <c r="AB31" s="86">
        <f>CONFIG!$D36*Commandes!AB13</f>
        <v>0</v>
      </c>
      <c r="AC31" s="86">
        <f>CONFIG!$D36*Commandes!AC13</f>
        <v>0</v>
      </c>
      <c r="AD31" s="86">
        <f>CONFIG!$D36*Commandes!AD13</f>
        <v>0</v>
      </c>
      <c r="AE31" s="86">
        <f>CONFIG!$D36*Commandes!AE13</f>
        <v>0</v>
      </c>
      <c r="AF31" s="86">
        <f>CONFIG!$D36*Commandes!AF13</f>
        <v>0</v>
      </c>
      <c r="AG31" s="86">
        <f>CONFIG!$D36*Commandes!AG13</f>
        <v>0</v>
      </c>
      <c r="AH31" s="86">
        <f>CONFIG!$D36*Commandes!AH13</f>
        <v>0</v>
      </c>
      <c r="AI31" s="86">
        <f>CONFIG!$D36*Commandes!AI13</f>
        <v>0</v>
      </c>
      <c r="AJ31" s="86">
        <f>CONFIG!$D36*Commandes!AJ13</f>
        <v>0</v>
      </c>
      <c r="AK31" s="86">
        <f>CONFIG!$D36*Commandes!AK13</f>
        <v>0</v>
      </c>
      <c r="AL31" s="86">
        <f>CONFIG!$D36*Commandes!AL13</f>
        <v>0</v>
      </c>
      <c r="AM31" s="86">
        <f>CONFIG!$D36*Commandes!AM13</f>
        <v>0</v>
      </c>
      <c r="AN31" s="86">
        <f>CONFIG!$D36*Commandes!AN13</f>
        <v>0</v>
      </c>
      <c r="AO31" s="86">
        <f>CONFIG!$D36*Commandes!AO13</f>
        <v>0</v>
      </c>
      <c r="AP31" s="86">
        <f>CONFIG!$D36*Commandes!AP13</f>
        <v>0</v>
      </c>
      <c r="AQ31" s="86">
        <f>CONFIG!$D36*Commandes!AQ13</f>
        <v>0</v>
      </c>
      <c r="AR31" s="86">
        <f>CONFIG!$D36*Commandes!AR13</f>
        <v>0</v>
      </c>
      <c r="AS31" s="86">
        <f>CONFIG!$D36*Commandes!AS13</f>
        <v>0</v>
      </c>
      <c r="AT31" s="86">
        <f>CONFIG!$D36*Commandes!AT13</f>
        <v>0</v>
      </c>
      <c r="AU31" s="86">
        <f>CONFIG!$D36*Commandes!AU13</f>
        <v>0</v>
      </c>
      <c r="AV31" s="86">
        <f>CONFIG!$D36*Commandes!AV13</f>
        <v>0</v>
      </c>
      <c r="AW31" s="86">
        <f>CONFIG!$D36*Commandes!AW13</f>
        <v>0</v>
      </c>
      <c r="AX31" s="86">
        <f>CONFIG!$D36*Commandes!AX13</f>
        <v>0</v>
      </c>
      <c r="AY31" s="86">
        <f>CONFIG!$D36*Commandes!AY13</f>
        <v>0</v>
      </c>
      <c r="AZ31" s="86">
        <f>CONFIG!$D36*Commandes!AZ13</f>
        <v>0</v>
      </c>
      <c r="BA31" s="86">
        <f>CONFIG!$D36*Commandes!BA13</f>
        <v>0</v>
      </c>
      <c r="BB31" s="86">
        <f>CONFIG!$D36*Commandes!BB13</f>
        <v>0</v>
      </c>
      <c r="BC31" s="86">
        <f>CONFIG!$D36*Commandes!BC13</f>
        <v>0</v>
      </c>
      <c r="BD31" s="86">
        <f>CONFIG!$D36*Commandes!BD13</f>
        <v>0</v>
      </c>
      <c r="BE31" s="86">
        <f>CONFIG!$D36*Commandes!BE13</f>
        <v>0</v>
      </c>
      <c r="BF31" s="86">
        <f>CONFIG!$D36*Commandes!BF13</f>
        <v>0</v>
      </c>
      <c r="BG31" s="86">
        <f>CONFIG!$D36*Commandes!BG13</f>
        <v>0</v>
      </c>
      <c r="BH31" s="86">
        <f>CONFIG!$D36*Commandes!BH13</f>
        <v>0</v>
      </c>
      <c r="BI31" s="86">
        <f>CONFIG!$D36*Commandes!BI13</f>
        <v>0</v>
      </c>
      <c r="BJ31" s="86">
        <f>CONFIG!$D36*Commandes!BJ13</f>
        <v>0</v>
      </c>
      <c r="BK31" s="86">
        <f>CONFIG!$D36*Commandes!BK13</f>
        <v>0</v>
      </c>
      <c r="BL31" s="8"/>
    </row>
    <row r="32" spans="2:64" ht="14.25" customHeight="1" x14ac:dyDescent="0.3">
      <c r="B32" s="5"/>
      <c r="C32" s="85">
        <f>CONFIG!$C$19</f>
        <v>0</v>
      </c>
      <c r="D32" s="86">
        <f>CONFIG!$D37*Commandes!D14</f>
        <v>0</v>
      </c>
      <c r="E32" s="86">
        <f>CONFIG!$D37*Commandes!E14</f>
        <v>0</v>
      </c>
      <c r="F32" s="86">
        <f>CONFIG!$D37*Commandes!F14</f>
        <v>0</v>
      </c>
      <c r="G32" s="86">
        <f>CONFIG!$D37*Commandes!G14</f>
        <v>0</v>
      </c>
      <c r="H32" s="86">
        <f>CONFIG!$D37*Commandes!H14</f>
        <v>0</v>
      </c>
      <c r="I32" s="86">
        <f>CONFIG!$D37*Commandes!I14</f>
        <v>0</v>
      </c>
      <c r="J32" s="86">
        <f>CONFIG!$D37*Commandes!J14</f>
        <v>0</v>
      </c>
      <c r="K32" s="86">
        <f>CONFIG!$D37*Commandes!K14</f>
        <v>0</v>
      </c>
      <c r="L32" s="86">
        <f>CONFIG!$D37*Commandes!L14</f>
        <v>0</v>
      </c>
      <c r="M32" s="86">
        <f>CONFIG!$D37*Commandes!M14</f>
        <v>0</v>
      </c>
      <c r="N32" s="86">
        <f>CONFIG!$D37*Commandes!N14</f>
        <v>0</v>
      </c>
      <c r="O32" s="86">
        <f>CONFIG!$D37*Commandes!O14</f>
        <v>0</v>
      </c>
      <c r="P32" s="86">
        <f>CONFIG!$D37*Commandes!P14</f>
        <v>0</v>
      </c>
      <c r="Q32" s="86">
        <f>CONFIG!$D37*Commandes!Q14</f>
        <v>0</v>
      </c>
      <c r="R32" s="86">
        <f>CONFIG!$D37*Commandes!R14</f>
        <v>0</v>
      </c>
      <c r="S32" s="86">
        <f>CONFIG!$D37*Commandes!S14</f>
        <v>0</v>
      </c>
      <c r="T32" s="86">
        <f>CONFIG!$D37*Commandes!T14</f>
        <v>0</v>
      </c>
      <c r="U32" s="86">
        <f>CONFIG!$D37*Commandes!U14</f>
        <v>0</v>
      </c>
      <c r="V32" s="86">
        <f>CONFIG!$D37*Commandes!V14</f>
        <v>0</v>
      </c>
      <c r="W32" s="86">
        <f>CONFIG!$D37*Commandes!W14</f>
        <v>0</v>
      </c>
      <c r="X32" s="86">
        <f>CONFIG!$D37*Commandes!X14</f>
        <v>0</v>
      </c>
      <c r="Y32" s="86">
        <f>CONFIG!$D37*Commandes!Y14</f>
        <v>0</v>
      </c>
      <c r="Z32" s="86">
        <f>CONFIG!$D37*Commandes!Z14</f>
        <v>0</v>
      </c>
      <c r="AA32" s="86">
        <f>CONFIG!$D37*Commandes!AA14</f>
        <v>0</v>
      </c>
      <c r="AB32" s="86">
        <f>CONFIG!$D37*Commandes!AB14</f>
        <v>0</v>
      </c>
      <c r="AC32" s="86">
        <f>CONFIG!$D37*Commandes!AC14</f>
        <v>0</v>
      </c>
      <c r="AD32" s="86">
        <f>CONFIG!$D37*Commandes!AD14</f>
        <v>0</v>
      </c>
      <c r="AE32" s="86">
        <f>CONFIG!$D37*Commandes!AE14</f>
        <v>0</v>
      </c>
      <c r="AF32" s="86">
        <f>CONFIG!$D37*Commandes!AF14</f>
        <v>0</v>
      </c>
      <c r="AG32" s="86">
        <f>CONFIG!$D37*Commandes!AG14</f>
        <v>0</v>
      </c>
      <c r="AH32" s="86">
        <f>CONFIG!$D37*Commandes!AH14</f>
        <v>0</v>
      </c>
      <c r="AI32" s="86">
        <f>CONFIG!$D37*Commandes!AI14</f>
        <v>0</v>
      </c>
      <c r="AJ32" s="86">
        <f>CONFIG!$D37*Commandes!AJ14</f>
        <v>0</v>
      </c>
      <c r="AK32" s="86">
        <f>CONFIG!$D37*Commandes!AK14</f>
        <v>0</v>
      </c>
      <c r="AL32" s="86">
        <f>CONFIG!$D37*Commandes!AL14</f>
        <v>0</v>
      </c>
      <c r="AM32" s="86">
        <f>CONFIG!$D37*Commandes!AM14</f>
        <v>0</v>
      </c>
      <c r="AN32" s="86">
        <f>CONFIG!$D37*Commandes!AN14</f>
        <v>0</v>
      </c>
      <c r="AO32" s="86">
        <f>CONFIG!$D37*Commandes!AO14</f>
        <v>0</v>
      </c>
      <c r="AP32" s="86">
        <f>CONFIG!$D37*Commandes!AP14</f>
        <v>0</v>
      </c>
      <c r="AQ32" s="86">
        <f>CONFIG!$D37*Commandes!AQ14</f>
        <v>0</v>
      </c>
      <c r="AR32" s="86">
        <f>CONFIG!$D37*Commandes!AR14</f>
        <v>0</v>
      </c>
      <c r="AS32" s="86">
        <f>CONFIG!$D37*Commandes!AS14</f>
        <v>0</v>
      </c>
      <c r="AT32" s="86">
        <f>CONFIG!$D37*Commandes!AT14</f>
        <v>0</v>
      </c>
      <c r="AU32" s="86">
        <f>CONFIG!$D37*Commandes!AU14</f>
        <v>0</v>
      </c>
      <c r="AV32" s="86">
        <f>CONFIG!$D37*Commandes!AV14</f>
        <v>0</v>
      </c>
      <c r="AW32" s="86">
        <f>CONFIG!$D37*Commandes!AW14</f>
        <v>0</v>
      </c>
      <c r="AX32" s="86">
        <f>CONFIG!$D37*Commandes!AX14</f>
        <v>0</v>
      </c>
      <c r="AY32" s="86">
        <f>CONFIG!$D37*Commandes!AY14</f>
        <v>0</v>
      </c>
      <c r="AZ32" s="86">
        <f>CONFIG!$D37*Commandes!AZ14</f>
        <v>0</v>
      </c>
      <c r="BA32" s="86">
        <f>CONFIG!$D37*Commandes!BA14</f>
        <v>0</v>
      </c>
      <c r="BB32" s="86">
        <f>CONFIG!$D37*Commandes!BB14</f>
        <v>0</v>
      </c>
      <c r="BC32" s="86">
        <f>CONFIG!$D37*Commandes!BC14</f>
        <v>0</v>
      </c>
      <c r="BD32" s="86">
        <f>CONFIG!$D37*Commandes!BD14</f>
        <v>0</v>
      </c>
      <c r="BE32" s="86">
        <f>CONFIG!$D37*Commandes!BE14</f>
        <v>0</v>
      </c>
      <c r="BF32" s="86">
        <f>CONFIG!$D37*Commandes!BF14</f>
        <v>0</v>
      </c>
      <c r="BG32" s="86">
        <f>CONFIG!$D37*Commandes!BG14</f>
        <v>0</v>
      </c>
      <c r="BH32" s="86">
        <f>CONFIG!$D37*Commandes!BH14</f>
        <v>0</v>
      </c>
      <c r="BI32" s="86">
        <f>CONFIG!$D37*Commandes!BI14</f>
        <v>0</v>
      </c>
      <c r="BJ32" s="86">
        <f>CONFIG!$D37*Commandes!BJ14</f>
        <v>0</v>
      </c>
      <c r="BK32" s="86">
        <f>CONFIG!$D37*Commandes!BK14</f>
        <v>0</v>
      </c>
      <c r="BL32" s="8"/>
    </row>
    <row r="33" spans="2:64" ht="14.25" customHeight="1" x14ac:dyDescent="0.3">
      <c r="B33" s="5"/>
      <c r="C33" s="85">
        <f>CONFIG!$C$20</f>
        <v>0</v>
      </c>
      <c r="D33" s="86">
        <f>CONFIG!$D38*Commandes!D15</f>
        <v>0</v>
      </c>
      <c r="E33" s="86">
        <f>CONFIG!$D38*Commandes!E15</f>
        <v>0</v>
      </c>
      <c r="F33" s="86">
        <f>CONFIG!$D38*Commandes!F15</f>
        <v>0</v>
      </c>
      <c r="G33" s="86">
        <f>CONFIG!$D38*Commandes!G15</f>
        <v>0</v>
      </c>
      <c r="H33" s="86">
        <f>CONFIG!$D38*Commandes!H15</f>
        <v>0</v>
      </c>
      <c r="I33" s="86">
        <f>CONFIG!$D38*Commandes!I15</f>
        <v>0</v>
      </c>
      <c r="J33" s="86">
        <f>CONFIG!$D38*Commandes!J15</f>
        <v>0</v>
      </c>
      <c r="K33" s="86">
        <f>CONFIG!$D38*Commandes!K15</f>
        <v>0</v>
      </c>
      <c r="L33" s="86">
        <f>CONFIG!$D38*Commandes!L15</f>
        <v>0</v>
      </c>
      <c r="M33" s="86">
        <f>CONFIG!$D38*Commandes!M15</f>
        <v>0</v>
      </c>
      <c r="N33" s="86">
        <f>CONFIG!$D38*Commandes!N15</f>
        <v>0</v>
      </c>
      <c r="O33" s="86">
        <f>CONFIG!$D38*Commandes!O15</f>
        <v>0</v>
      </c>
      <c r="P33" s="86">
        <f>CONFIG!$D38*Commandes!P15</f>
        <v>0</v>
      </c>
      <c r="Q33" s="86">
        <f>CONFIG!$D38*Commandes!Q15</f>
        <v>0</v>
      </c>
      <c r="R33" s="86">
        <f>CONFIG!$D38*Commandes!R15</f>
        <v>0</v>
      </c>
      <c r="S33" s="86">
        <f>CONFIG!$D38*Commandes!S15</f>
        <v>0</v>
      </c>
      <c r="T33" s="86">
        <f>CONFIG!$D38*Commandes!T15</f>
        <v>0</v>
      </c>
      <c r="U33" s="86">
        <f>CONFIG!$D38*Commandes!U15</f>
        <v>0</v>
      </c>
      <c r="V33" s="86">
        <f>CONFIG!$D38*Commandes!V15</f>
        <v>0</v>
      </c>
      <c r="W33" s="86">
        <f>CONFIG!$D38*Commandes!W15</f>
        <v>0</v>
      </c>
      <c r="X33" s="86">
        <f>CONFIG!$D38*Commandes!X15</f>
        <v>0</v>
      </c>
      <c r="Y33" s="86">
        <f>CONFIG!$D38*Commandes!Y15</f>
        <v>0</v>
      </c>
      <c r="Z33" s="86">
        <f>CONFIG!$D38*Commandes!Z15</f>
        <v>0</v>
      </c>
      <c r="AA33" s="86">
        <f>CONFIG!$D38*Commandes!AA15</f>
        <v>0</v>
      </c>
      <c r="AB33" s="86">
        <f>CONFIG!$D38*Commandes!AB15</f>
        <v>0</v>
      </c>
      <c r="AC33" s="86">
        <f>CONFIG!$D38*Commandes!AC15</f>
        <v>0</v>
      </c>
      <c r="AD33" s="86">
        <f>CONFIG!$D38*Commandes!AD15</f>
        <v>0</v>
      </c>
      <c r="AE33" s="86">
        <f>CONFIG!$D38*Commandes!AE15</f>
        <v>0</v>
      </c>
      <c r="AF33" s="86">
        <f>CONFIG!$D38*Commandes!AF15</f>
        <v>0</v>
      </c>
      <c r="AG33" s="86">
        <f>CONFIG!$D38*Commandes!AG15</f>
        <v>0</v>
      </c>
      <c r="AH33" s="86">
        <f>CONFIG!$D38*Commandes!AH15</f>
        <v>0</v>
      </c>
      <c r="AI33" s="86">
        <f>CONFIG!$D38*Commandes!AI15</f>
        <v>0</v>
      </c>
      <c r="AJ33" s="86">
        <f>CONFIG!$D38*Commandes!AJ15</f>
        <v>0</v>
      </c>
      <c r="AK33" s="86">
        <f>CONFIG!$D38*Commandes!AK15</f>
        <v>0</v>
      </c>
      <c r="AL33" s="86">
        <f>CONFIG!$D38*Commandes!AL15</f>
        <v>0</v>
      </c>
      <c r="AM33" s="86">
        <f>CONFIG!$D38*Commandes!AM15</f>
        <v>0</v>
      </c>
      <c r="AN33" s="86">
        <f>CONFIG!$D38*Commandes!AN15</f>
        <v>0</v>
      </c>
      <c r="AO33" s="86">
        <f>CONFIG!$D38*Commandes!AO15</f>
        <v>0</v>
      </c>
      <c r="AP33" s="86">
        <f>CONFIG!$D38*Commandes!AP15</f>
        <v>0</v>
      </c>
      <c r="AQ33" s="86">
        <f>CONFIG!$D38*Commandes!AQ15</f>
        <v>0</v>
      </c>
      <c r="AR33" s="86">
        <f>CONFIG!$D38*Commandes!AR15</f>
        <v>0</v>
      </c>
      <c r="AS33" s="86">
        <f>CONFIG!$D38*Commandes!AS15</f>
        <v>0</v>
      </c>
      <c r="AT33" s="86">
        <f>CONFIG!$D38*Commandes!AT15</f>
        <v>0</v>
      </c>
      <c r="AU33" s="86">
        <f>CONFIG!$D38*Commandes!AU15</f>
        <v>0</v>
      </c>
      <c r="AV33" s="86">
        <f>CONFIG!$D38*Commandes!AV15</f>
        <v>0</v>
      </c>
      <c r="AW33" s="86">
        <f>CONFIG!$D38*Commandes!AW15</f>
        <v>0</v>
      </c>
      <c r="AX33" s="86">
        <f>CONFIG!$D38*Commandes!AX15</f>
        <v>0</v>
      </c>
      <c r="AY33" s="86">
        <f>CONFIG!$D38*Commandes!AY15</f>
        <v>0</v>
      </c>
      <c r="AZ33" s="86">
        <f>CONFIG!$D38*Commandes!AZ15</f>
        <v>0</v>
      </c>
      <c r="BA33" s="86">
        <f>CONFIG!$D38*Commandes!BA15</f>
        <v>0</v>
      </c>
      <c r="BB33" s="86">
        <f>CONFIG!$D38*Commandes!BB15</f>
        <v>0</v>
      </c>
      <c r="BC33" s="86">
        <f>CONFIG!$D38*Commandes!BC15</f>
        <v>0</v>
      </c>
      <c r="BD33" s="86">
        <f>CONFIG!$D38*Commandes!BD15</f>
        <v>0</v>
      </c>
      <c r="BE33" s="86">
        <f>CONFIG!$D38*Commandes!BE15</f>
        <v>0</v>
      </c>
      <c r="BF33" s="86">
        <f>CONFIG!$D38*Commandes!BF15</f>
        <v>0</v>
      </c>
      <c r="BG33" s="86">
        <f>CONFIG!$D38*Commandes!BG15</f>
        <v>0</v>
      </c>
      <c r="BH33" s="86">
        <f>CONFIG!$D38*Commandes!BH15</f>
        <v>0</v>
      </c>
      <c r="BI33" s="86">
        <f>CONFIG!$D38*Commandes!BI15</f>
        <v>0</v>
      </c>
      <c r="BJ33" s="86">
        <f>CONFIG!$D38*Commandes!BJ15</f>
        <v>0</v>
      </c>
      <c r="BK33" s="86">
        <f>CONFIG!$D38*Commandes!BK15</f>
        <v>0</v>
      </c>
      <c r="BL33" s="8"/>
    </row>
    <row r="34" spans="2:64" ht="14.25" customHeight="1" x14ac:dyDescent="0.3">
      <c r="B34" s="5"/>
      <c r="C34" s="85">
        <f>CONFIG!$C$21</f>
        <v>0</v>
      </c>
      <c r="D34" s="86">
        <f>CONFIG!$D39*Commandes!D16</f>
        <v>0</v>
      </c>
      <c r="E34" s="86">
        <f>CONFIG!$D39*Commandes!E16</f>
        <v>0</v>
      </c>
      <c r="F34" s="86">
        <f>CONFIG!$D39*Commandes!F16</f>
        <v>0</v>
      </c>
      <c r="G34" s="86">
        <f>CONFIG!$D39*Commandes!G16</f>
        <v>0</v>
      </c>
      <c r="H34" s="86">
        <f>CONFIG!$D39*Commandes!H16</f>
        <v>0</v>
      </c>
      <c r="I34" s="86">
        <f>CONFIG!$D39*Commandes!I16</f>
        <v>0</v>
      </c>
      <c r="J34" s="86">
        <f>CONFIG!$D39*Commandes!J16</f>
        <v>0</v>
      </c>
      <c r="K34" s="86">
        <f>CONFIG!$D39*Commandes!K16</f>
        <v>0</v>
      </c>
      <c r="L34" s="86">
        <f>CONFIG!$D39*Commandes!L16</f>
        <v>0</v>
      </c>
      <c r="M34" s="86">
        <f>CONFIG!$D39*Commandes!M16</f>
        <v>0</v>
      </c>
      <c r="N34" s="86">
        <f>CONFIG!$D39*Commandes!N16</f>
        <v>0</v>
      </c>
      <c r="O34" s="86">
        <f>CONFIG!$D39*Commandes!O16</f>
        <v>0</v>
      </c>
      <c r="P34" s="86">
        <f>CONFIG!$D39*Commandes!P16</f>
        <v>0</v>
      </c>
      <c r="Q34" s="86">
        <f>CONFIG!$D39*Commandes!Q16</f>
        <v>0</v>
      </c>
      <c r="R34" s="86">
        <f>CONFIG!$D39*Commandes!R16</f>
        <v>0</v>
      </c>
      <c r="S34" s="86">
        <f>CONFIG!$D39*Commandes!S16</f>
        <v>0</v>
      </c>
      <c r="T34" s="86">
        <f>CONFIG!$D39*Commandes!T16</f>
        <v>0</v>
      </c>
      <c r="U34" s="86">
        <f>CONFIG!$D39*Commandes!U16</f>
        <v>0</v>
      </c>
      <c r="V34" s="86">
        <f>CONFIG!$D39*Commandes!V16</f>
        <v>0</v>
      </c>
      <c r="W34" s="86">
        <f>CONFIG!$D39*Commandes!W16</f>
        <v>0</v>
      </c>
      <c r="X34" s="86">
        <f>CONFIG!$D39*Commandes!X16</f>
        <v>0</v>
      </c>
      <c r="Y34" s="86">
        <f>CONFIG!$D39*Commandes!Y16</f>
        <v>0</v>
      </c>
      <c r="Z34" s="86">
        <f>CONFIG!$D39*Commandes!Z16</f>
        <v>0</v>
      </c>
      <c r="AA34" s="86">
        <f>CONFIG!$D39*Commandes!AA16</f>
        <v>0</v>
      </c>
      <c r="AB34" s="86">
        <f>CONFIG!$D39*Commandes!AB16</f>
        <v>0</v>
      </c>
      <c r="AC34" s="86">
        <f>CONFIG!$D39*Commandes!AC16</f>
        <v>0</v>
      </c>
      <c r="AD34" s="86">
        <f>CONFIG!$D39*Commandes!AD16</f>
        <v>0</v>
      </c>
      <c r="AE34" s="86">
        <f>CONFIG!$D39*Commandes!AE16</f>
        <v>0</v>
      </c>
      <c r="AF34" s="86">
        <f>CONFIG!$D39*Commandes!AF16</f>
        <v>0</v>
      </c>
      <c r="AG34" s="86">
        <f>CONFIG!$D39*Commandes!AG16</f>
        <v>0</v>
      </c>
      <c r="AH34" s="86">
        <f>CONFIG!$D39*Commandes!AH16</f>
        <v>0</v>
      </c>
      <c r="AI34" s="86">
        <f>CONFIG!$D39*Commandes!AI16</f>
        <v>0</v>
      </c>
      <c r="AJ34" s="86">
        <f>CONFIG!$D39*Commandes!AJ16</f>
        <v>0</v>
      </c>
      <c r="AK34" s="86">
        <f>CONFIG!$D39*Commandes!AK16</f>
        <v>0</v>
      </c>
      <c r="AL34" s="86">
        <f>CONFIG!$D39*Commandes!AL16</f>
        <v>0</v>
      </c>
      <c r="AM34" s="86">
        <f>CONFIG!$D39*Commandes!AM16</f>
        <v>0</v>
      </c>
      <c r="AN34" s="86">
        <f>CONFIG!$D39*Commandes!AN16</f>
        <v>0</v>
      </c>
      <c r="AO34" s="86">
        <f>CONFIG!$D39*Commandes!AO16</f>
        <v>0</v>
      </c>
      <c r="AP34" s="86">
        <f>CONFIG!$D39*Commandes!AP16</f>
        <v>0</v>
      </c>
      <c r="AQ34" s="86">
        <f>CONFIG!$D39*Commandes!AQ16</f>
        <v>0</v>
      </c>
      <c r="AR34" s="86">
        <f>CONFIG!$D39*Commandes!AR16</f>
        <v>0</v>
      </c>
      <c r="AS34" s="86">
        <f>CONFIG!$D39*Commandes!AS16</f>
        <v>0</v>
      </c>
      <c r="AT34" s="86">
        <f>CONFIG!$D39*Commandes!AT16</f>
        <v>0</v>
      </c>
      <c r="AU34" s="86">
        <f>CONFIG!$D39*Commandes!AU16</f>
        <v>0</v>
      </c>
      <c r="AV34" s="86">
        <f>CONFIG!$D39*Commandes!AV16</f>
        <v>0</v>
      </c>
      <c r="AW34" s="86">
        <f>CONFIG!$D39*Commandes!AW16</f>
        <v>0</v>
      </c>
      <c r="AX34" s="86">
        <f>CONFIG!$D39*Commandes!AX16</f>
        <v>0</v>
      </c>
      <c r="AY34" s="86">
        <f>CONFIG!$D39*Commandes!AY16</f>
        <v>0</v>
      </c>
      <c r="AZ34" s="86">
        <f>CONFIG!$D39*Commandes!AZ16</f>
        <v>0</v>
      </c>
      <c r="BA34" s="86">
        <f>CONFIG!$D39*Commandes!BA16</f>
        <v>0</v>
      </c>
      <c r="BB34" s="86">
        <f>CONFIG!$D39*Commandes!BB16</f>
        <v>0</v>
      </c>
      <c r="BC34" s="86">
        <f>CONFIG!$D39*Commandes!BC16</f>
        <v>0</v>
      </c>
      <c r="BD34" s="86">
        <f>CONFIG!$D39*Commandes!BD16</f>
        <v>0</v>
      </c>
      <c r="BE34" s="86">
        <f>CONFIG!$D39*Commandes!BE16</f>
        <v>0</v>
      </c>
      <c r="BF34" s="86">
        <f>CONFIG!$D39*Commandes!BF16</f>
        <v>0</v>
      </c>
      <c r="BG34" s="86">
        <f>CONFIG!$D39*Commandes!BG16</f>
        <v>0</v>
      </c>
      <c r="BH34" s="86">
        <f>CONFIG!$D39*Commandes!BH16</f>
        <v>0</v>
      </c>
      <c r="BI34" s="86">
        <f>CONFIG!$D39*Commandes!BI16</f>
        <v>0</v>
      </c>
      <c r="BJ34" s="86">
        <f>CONFIG!$D39*Commandes!BJ16</f>
        <v>0</v>
      </c>
      <c r="BK34" s="86">
        <f>CONFIG!$D39*Commandes!BK16</f>
        <v>0</v>
      </c>
      <c r="BL34" s="8"/>
    </row>
    <row r="35" spans="2:64" ht="14.25" customHeight="1" x14ac:dyDescent="0.3">
      <c r="B35" s="5"/>
      <c r="C35" s="85">
        <f>CONFIG!$C$22</f>
        <v>0</v>
      </c>
      <c r="D35" s="86">
        <f>CONFIG!$D40*Commandes!D17</f>
        <v>0</v>
      </c>
      <c r="E35" s="86">
        <f>CONFIG!$D40*Commandes!E17</f>
        <v>0</v>
      </c>
      <c r="F35" s="86">
        <f>CONFIG!$D40*Commandes!F17</f>
        <v>0</v>
      </c>
      <c r="G35" s="86">
        <f>CONFIG!$D40*Commandes!G17</f>
        <v>0</v>
      </c>
      <c r="H35" s="86">
        <f>CONFIG!$D40*Commandes!H17</f>
        <v>0</v>
      </c>
      <c r="I35" s="86">
        <f>CONFIG!$D40*Commandes!I17</f>
        <v>0</v>
      </c>
      <c r="J35" s="86">
        <f>CONFIG!$D40*Commandes!J17</f>
        <v>0</v>
      </c>
      <c r="K35" s="86">
        <f>CONFIG!$D40*Commandes!K17</f>
        <v>0</v>
      </c>
      <c r="L35" s="86">
        <f>CONFIG!$D40*Commandes!L17</f>
        <v>0</v>
      </c>
      <c r="M35" s="86">
        <f>CONFIG!$D40*Commandes!M17</f>
        <v>0</v>
      </c>
      <c r="N35" s="86">
        <f>CONFIG!$D40*Commandes!N17</f>
        <v>0</v>
      </c>
      <c r="O35" s="86">
        <f>CONFIG!$D40*Commandes!O17</f>
        <v>0</v>
      </c>
      <c r="P35" s="86">
        <f>CONFIG!$D40*Commandes!P17</f>
        <v>0</v>
      </c>
      <c r="Q35" s="86">
        <f>CONFIG!$D40*Commandes!Q17</f>
        <v>0</v>
      </c>
      <c r="R35" s="86">
        <f>CONFIG!$D40*Commandes!R17</f>
        <v>0</v>
      </c>
      <c r="S35" s="86">
        <f>CONFIG!$D40*Commandes!S17</f>
        <v>0</v>
      </c>
      <c r="T35" s="86">
        <f>CONFIG!$D40*Commandes!T17</f>
        <v>0</v>
      </c>
      <c r="U35" s="86">
        <f>CONFIG!$D40*Commandes!U17</f>
        <v>0</v>
      </c>
      <c r="V35" s="86">
        <f>CONFIG!$D40*Commandes!V17</f>
        <v>0</v>
      </c>
      <c r="W35" s="86">
        <f>CONFIG!$D40*Commandes!W17</f>
        <v>0</v>
      </c>
      <c r="X35" s="86">
        <f>CONFIG!$D40*Commandes!X17</f>
        <v>0</v>
      </c>
      <c r="Y35" s="86">
        <f>CONFIG!$D40*Commandes!Y17</f>
        <v>0</v>
      </c>
      <c r="Z35" s="86">
        <f>CONFIG!$D40*Commandes!Z17</f>
        <v>0</v>
      </c>
      <c r="AA35" s="86">
        <f>CONFIG!$D40*Commandes!AA17</f>
        <v>0</v>
      </c>
      <c r="AB35" s="86">
        <f>CONFIG!$D40*Commandes!AB17</f>
        <v>0</v>
      </c>
      <c r="AC35" s="86">
        <f>CONFIG!$D40*Commandes!AC17</f>
        <v>0</v>
      </c>
      <c r="AD35" s="86">
        <f>CONFIG!$D40*Commandes!AD17</f>
        <v>0</v>
      </c>
      <c r="AE35" s="86">
        <f>CONFIG!$D40*Commandes!AE17</f>
        <v>0</v>
      </c>
      <c r="AF35" s="86">
        <f>CONFIG!$D40*Commandes!AF17</f>
        <v>0</v>
      </c>
      <c r="AG35" s="86">
        <f>CONFIG!$D40*Commandes!AG17</f>
        <v>0</v>
      </c>
      <c r="AH35" s="86">
        <f>CONFIG!$D40*Commandes!AH17</f>
        <v>0</v>
      </c>
      <c r="AI35" s="86">
        <f>CONFIG!$D40*Commandes!AI17</f>
        <v>0</v>
      </c>
      <c r="AJ35" s="86">
        <f>CONFIG!$D40*Commandes!AJ17</f>
        <v>0</v>
      </c>
      <c r="AK35" s="86">
        <f>CONFIG!$D40*Commandes!AK17</f>
        <v>0</v>
      </c>
      <c r="AL35" s="86">
        <f>CONFIG!$D40*Commandes!AL17</f>
        <v>0</v>
      </c>
      <c r="AM35" s="86">
        <f>CONFIG!$D40*Commandes!AM17</f>
        <v>0</v>
      </c>
      <c r="AN35" s="86">
        <f>CONFIG!$D40*Commandes!AN17</f>
        <v>0</v>
      </c>
      <c r="AO35" s="86">
        <f>CONFIG!$D40*Commandes!AO17</f>
        <v>0</v>
      </c>
      <c r="AP35" s="86">
        <f>CONFIG!$D40*Commandes!AP17</f>
        <v>0</v>
      </c>
      <c r="AQ35" s="86">
        <f>CONFIG!$D40*Commandes!AQ17</f>
        <v>0</v>
      </c>
      <c r="AR35" s="86">
        <f>CONFIG!$D40*Commandes!AR17</f>
        <v>0</v>
      </c>
      <c r="AS35" s="86">
        <f>CONFIG!$D40*Commandes!AS17</f>
        <v>0</v>
      </c>
      <c r="AT35" s="86">
        <f>CONFIG!$D40*Commandes!AT17</f>
        <v>0</v>
      </c>
      <c r="AU35" s="86">
        <f>CONFIG!$D40*Commandes!AU17</f>
        <v>0</v>
      </c>
      <c r="AV35" s="86">
        <f>CONFIG!$D40*Commandes!AV17</f>
        <v>0</v>
      </c>
      <c r="AW35" s="86">
        <f>CONFIG!$D40*Commandes!AW17</f>
        <v>0</v>
      </c>
      <c r="AX35" s="86">
        <f>CONFIG!$D40*Commandes!AX17</f>
        <v>0</v>
      </c>
      <c r="AY35" s="86">
        <f>CONFIG!$D40*Commandes!AY17</f>
        <v>0</v>
      </c>
      <c r="AZ35" s="86">
        <f>CONFIG!$D40*Commandes!AZ17</f>
        <v>0</v>
      </c>
      <c r="BA35" s="86">
        <f>CONFIG!$D40*Commandes!BA17</f>
        <v>0</v>
      </c>
      <c r="BB35" s="86">
        <f>CONFIG!$D40*Commandes!BB17</f>
        <v>0</v>
      </c>
      <c r="BC35" s="86">
        <f>CONFIG!$D40*Commandes!BC17</f>
        <v>0</v>
      </c>
      <c r="BD35" s="86">
        <f>CONFIG!$D40*Commandes!BD17</f>
        <v>0</v>
      </c>
      <c r="BE35" s="86">
        <f>CONFIG!$D40*Commandes!BE17</f>
        <v>0</v>
      </c>
      <c r="BF35" s="86">
        <f>CONFIG!$D40*Commandes!BF17</f>
        <v>0</v>
      </c>
      <c r="BG35" s="86">
        <f>CONFIG!$D40*Commandes!BG17</f>
        <v>0</v>
      </c>
      <c r="BH35" s="86">
        <f>CONFIG!$D40*Commandes!BH17</f>
        <v>0</v>
      </c>
      <c r="BI35" s="86">
        <f>CONFIG!$D40*Commandes!BI17</f>
        <v>0</v>
      </c>
      <c r="BJ35" s="86">
        <f>CONFIG!$D40*Commandes!BJ17</f>
        <v>0</v>
      </c>
      <c r="BK35" s="86">
        <f>CONFIG!$D40*Commandes!BK17</f>
        <v>0</v>
      </c>
      <c r="BL35" s="8"/>
    </row>
    <row r="36" spans="2:64" ht="14.25" customHeight="1" x14ac:dyDescent="0.3">
      <c r="B36" s="5"/>
      <c r="C36" s="85">
        <f>CONFIG!$C$23</f>
        <v>0</v>
      </c>
      <c r="D36" s="86">
        <f>CONFIG!$D41*Commandes!D18</f>
        <v>0</v>
      </c>
      <c r="E36" s="86">
        <f>CONFIG!$D41*Commandes!E18</f>
        <v>0</v>
      </c>
      <c r="F36" s="86">
        <f>CONFIG!$D41*Commandes!F18</f>
        <v>0</v>
      </c>
      <c r="G36" s="86">
        <f>CONFIG!$D41*Commandes!G18</f>
        <v>0</v>
      </c>
      <c r="H36" s="86">
        <f>CONFIG!$D41*Commandes!H18</f>
        <v>0</v>
      </c>
      <c r="I36" s="86">
        <f>CONFIG!$D41*Commandes!I18</f>
        <v>0</v>
      </c>
      <c r="J36" s="86">
        <f>CONFIG!$D41*Commandes!J18</f>
        <v>0</v>
      </c>
      <c r="K36" s="86">
        <f>CONFIG!$D41*Commandes!K18</f>
        <v>0</v>
      </c>
      <c r="L36" s="86">
        <f>CONFIG!$D41*Commandes!L18</f>
        <v>0</v>
      </c>
      <c r="M36" s="86">
        <f>CONFIG!$D41*Commandes!M18</f>
        <v>0</v>
      </c>
      <c r="N36" s="86">
        <f>CONFIG!$D41*Commandes!N18</f>
        <v>0</v>
      </c>
      <c r="O36" s="86">
        <f>CONFIG!$D41*Commandes!O18</f>
        <v>0</v>
      </c>
      <c r="P36" s="86">
        <f>CONFIG!$D41*Commandes!P18</f>
        <v>0</v>
      </c>
      <c r="Q36" s="86">
        <f>CONFIG!$D41*Commandes!Q18</f>
        <v>0</v>
      </c>
      <c r="R36" s="86">
        <f>CONFIG!$D41*Commandes!R18</f>
        <v>0</v>
      </c>
      <c r="S36" s="86">
        <f>CONFIG!$D41*Commandes!S18</f>
        <v>0</v>
      </c>
      <c r="T36" s="86">
        <f>CONFIG!$D41*Commandes!T18</f>
        <v>0</v>
      </c>
      <c r="U36" s="86">
        <f>CONFIG!$D41*Commandes!U18</f>
        <v>0</v>
      </c>
      <c r="V36" s="86">
        <f>CONFIG!$D41*Commandes!V18</f>
        <v>0</v>
      </c>
      <c r="W36" s="86">
        <f>CONFIG!$D41*Commandes!W18</f>
        <v>0</v>
      </c>
      <c r="X36" s="86">
        <f>CONFIG!$D41*Commandes!X18</f>
        <v>0</v>
      </c>
      <c r="Y36" s="86">
        <f>CONFIG!$D41*Commandes!Y18</f>
        <v>0</v>
      </c>
      <c r="Z36" s="86">
        <f>CONFIG!$D41*Commandes!Z18</f>
        <v>0</v>
      </c>
      <c r="AA36" s="86">
        <f>CONFIG!$D41*Commandes!AA18</f>
        <v>0</v>
      </c>
      <c r="AB36" s="86">
        <f>CONFIG!$D41*Commandes!AB18</f>
        <v>0</v>
      </c>
      <c r="AC36" s="86">
        <f>CONFIG!$D41*Commandes!AC18</f>
        <v>0</v>
      </c>
      <c r="AD36" s="86">
        <f>CONFIG!$D41*Commandes!AD18</f>
        <v>0</v>
      </c>
      <c r="AE36" s="86">
        <f>CONFIG!$D41*Commandes!AE18</f>
        <v>0</v>
      </c>
      <c r="AF36" s="86">
        <f>CONFIG!$D41*Commandes!AF18</f>
        <v>0</v>
      </c>
      <c r="AG36" s="86">
        <f>CONFIG!$D41*Commandes!AG18</f>
        <v>0</v>
      </c>
      <c r="AH36" s="86">
        <f>CONFIG!$D41*Commandes!AH18</f>
        <v>0</v>
      </c>
      <c r="AI36" s="86">
        <f>CONFIG!$D41*Commandes!AI18</f>
        <v>0</v>
      </c>
      <c r="AJ36" s="86">
        <f>CONFIG!$D41*Commandes!AJ18</f>
        <v>0</v>
      </c>
      <c r="AK36" s="86">
        <f>CONFIG!$D41*Commandes!AK18</f>
        <v>0</v>
      </c>
      <c r="AL36" s="86">
        <f>CONFIG!$D41*Commandes!AL18</f>
        <v>0</v>
      </c>
      <c r="AM36" s="86">
        <f>CONFIG!$D41*Commandes!AM18</f>
        <v>0</v>
      </c>
      <c r="AN36" s="86">
        <f>CONFIG!$D41*Commandes!AN18</f>
        <v>0</v>
      </c>
      <c r="AO36" s="86">
        <f>CONFIG!$D41*Commandes!AO18</f>
        <v>0</v>
      </c>
      <c r="AP36" s="86">
        <f>CONFIG!$D41*Commandes!AP18</f>
        <v>0</v>
      </c>
      <c r="AQ36" s="86">
        <f>CONFIG!$D41*Commandes!AQ18</f>
        <v>0</v>
      </c>
      <c r="AR36" s="86">
        <f>CONFIG!$D41*Commandes!AR18</f>
        <v>0</v>
      </c>
      <c r="AS36" s="86">
        <f>CONFIG!$D41*Commandes!AS18</f>
        <v>0</v>
      </c>
      <c r="AT36" s="86">
        <f>CONFIG!$D41*Commandes!AT18</f>
        <v>0</v>
      </c>
      <c r="AU36" s="86">
        <f>CONFIG!$D41*Commandes!AU18</f>
        <v>0</v>
      </c>
      <c r="AV36" s="86">
        <f>CONFIG!$D41*Commandes!AV18</f>
        <v>0</v>
      </c>
      <c r="AW36" s="86">
        <f>CONFIG!$D41*Commandes!AW18</f>
        <v>0</v>
      </c>
      <c r="AX36" s="86">
        <f>CONFIG!$D41*Commandes!AX18</f>
        <v>0</v>
      </c>
      <c r="AY36" s="86">
        <f>CONFIG!$D41*Commandes!AY18</f>
        <v>0</v>
      </c>
      <c r="AZ36" s="86">
        <f>CONFIG!$D41*Commandes!AZ18</f>
        <v>0</v>
      </c>
      <c r="BA36" s="86">
        <f>CONFIG!$D41*Commandes!BA18</f>
        <v>0</v>
      </c>
      <c r="BB36" s="86">
        <f>CONFIG!$D41*Commandes!BB18</f>
        <v>0</v>
      </c>
      <c r="BC36" s="86">
        <f>CONFIG!$D41*Commandes!BC18</f>
        <v>0</v>
      </c>
      <c r="BD36" s="86">
        <f>CONFIG!$D41*Commandes!BD18</f>
        <v>0</v>
      </c>
      <c r="BE36" s="86">
        <f>CONFIG!$D41*Commandes!BE18</f>
        <v>0</v>
      </c>
      <c r="BF36" s="86">
        <f>CONFIG!$D41*Commandes!BF18</f>
        <v>0</v>
      </c>
      <c r="BG36" s="86">
        <f>CONFIG!$D41*Commandes!BG18</f>
        <v>0</v>
      </c>
      <c r="BH36" s="86">
        <f>CONFIG!$D41*Commandes!BH18</f>
        <v>0</v>
      </c>
      <c r="BI36" s="86">
        <f>CONFIG!$D41*Commandes!BI18</f>
        <v>0</v>
      </c>
      <c r="BJ36" s="86">
        <f>CONFIG!$D41*Commandes!BJ18</f>
        <v>0</v>
      </c>
      <c r="BK36" s="86">
        <f>CONFIG!$D41*Commandes!BK18</f>
        <v>0</v>
      </c>
      <c r="BL36" s="8"/>
    </row>
    <row r="37" spans="2:64" ht="14.25" customHeight="1" x14ac:dyDescent="0.3">
      <c r="B37" s="5"/>
      <c r="C37" s="85">
        <f>CONFIG!$C$24</f>
        <v>0</v>
      </c>
      <c r="D37" s="86">
        <f>CONFIG!$D42*Commandes!D19</f>
        <v>0</v>
      </c>
      <c r="E37" s="86">
        <f>CONFIG!$D42*Commandes!E19</f>
        <v>0</v>
      </c>
      <c r="F37" s="86">
        <f>CONFIG!$D42*Commandes!F19</f>
        <v>0</v>
      </c>
      <c r="G37" s="86">
        <f>CONFIG!$D42*Commandes!G19</f>
        <v>0</v>
      </c>
      <c r="H37" s="86">
        <f>CONFIG!$D42*Commandes!H19</f>
        <v>0</v>
      </c>
      <c r="I37" s="86">
        <f>CONFIG!$D42*Commandes!I19</f>
        <v>0</v>
      </c>
      <c r="J37" s="86">
        <f>CONFIG!$D42*Commandes!J19</f>
        <v>0</v>
      </c>
      <c r="K37" s="86">
        <f>CONFIG!$D42*Commandes!K19</f>
        <v>0</v>
      </c>
      <c r="L37" s="86">
        <f>CONFIG!$D42*Commandes!L19</f>
        <v>0</v>
      </c>
      <c r="M37" s="86">
        <f>CONFIG!$D42*Commandes!M19</f>
        <v>0</v>
      </c>
      <c r="N37" s="86">
        <f>CONFIG!$D42*Commandes!N19</f>
        <v>0</v>
      </c>
      <c r="O37" s="86">
        <f>CONFIG!$D42*Commandes!O19</f>
        <v>0</v>
      </c>
      <c r="P37" s="86">
        <f>CONFIG!$D42*Commandes!P19</f>
        <v>0</v>
      </c>
      <c r="Q37" s="86">
        <f>CONFIG!$D42*Commandes!Q19</f>
        <v>0</v>
      </c>
      <c r="R37" s="86">
        <f>CONFIG!$D42*Commandes!R19</f>
        <v>0</v>
      </c>
      <c r="S37" s="86">
        <f>CONFIG!$D42*Commandes!S19</f>
        <v>0</v>
      </c>
      <c r="T37" s="86">
        <f>CONFIG!$D42*Commandes!T19</f>
        <v>0</v>
      </c>
      <c r="U37" s="86">
        <f>CONFIG!$D42*Commandes!U19</f>
        <v>0</v>
      </c>
      <c r="V37" s="86">
        <f>CONFIG!$D42*Commandes!V19</f>
        <v>0</v>
      </c>
      <c r="W37" s="86">
        <f>CONFIG!$D42*Commandes!W19</f>
        <v>0</v>
      </c>
      <c r="X37" s="86">
        <f>CONFIG!$D42*Commandes!X19</f>
        <v>0</v>
      </c>
      <c r="Y37" s="86">
        <f>CONFIG!$D42*Commandes!Y19</f>
        <v>0</v>
      </c>
      <c r="Z37" s="86">
        <f>CONFIG!$D42*Commandes!Z19</f>
        <v>0</v>
      </c>
      <c r="AA37" s="86">
        <f>CONFIG!$D42*Commandes!AA19</f>
        <v>0</v>
      </c>
      <c r="AB37" s="86">
        <f>CONFIG!$D42*Commandes!AB19</f>
        <v>0</v>
      </c>
      <c r="AC37" s="86">
        <f>CONFIG!$D42*Commandes!AC19</f>
        <v>0</v>
      </c>
      <c r="AD37" s="86">
        <f>CONFIG!$D42*Commandes!AD19</f>
        <v>0</v>
      </c>
      <c r="AE37" s="86">
        <f>CONFIG!$D42*Commandes!AE19</f>
        <v>0</v>
      </c>
      <c r="AF37" s="86">
        <f>CONFIG!$D42*Commandes!AF19</f>
        <v>0</v>
      </c>
      <c r="AG37" s="86">
        <f>CONFIG!$D42*Commandes!AG19</f>
        <v>0</v>
      </c>
      <c r="AH37" s="86">
        <f>CONFIG!$D42*Commandes!AH19</f>
        <v>0</v>
      </c>
      <c r="AI37" s="86">
        <f>CONFIG!$D42*Commandes!AI19</f>
        <v>0</v>
      </c>
      <c r="AJ37" s="86">
        <f>CONFIG!$D42*Commandes!AJ19</f>
        <v>0</v>
      </c>
      <c r="AK37" s="86">
        <f>CONFIG!$D42*Commandes!AK19</f>
        <v>0</v>
      </c>
      <c r="AL37" s="86">
        <f>CONFIG!$D42*Commandes!AL19</f>
        <v>0</v>
      </c>
      <c r="AM37" s="86">
        <f>CONFIG!$D42*Commandes!AM19</f>
        <v>0</v>
      </c>
      <c r="AN37" s="86">
        <f>CONFIG!$D42*Commandes!AN19</f>
        <v>0</v>
      </c>
      <c r="AO37" s="86">
        <f>CONFIG!$D42*Commandes!AO19</f>
        <v>0</v>
      </c>
      <c r="AP37" s="86">
        <f>CONFIG!$D42*Commandes!AP19</f>
        <v>0</v>
      </c>
      <c r="AQ37" s="86">
        <f>CONFIG!$D42*Commandes!AQ19</f>
        <v>0</v>
      </c>
      <c r="AR37" s="86">
        <f>CONFIG!$D42*Commandes!AR19</f>
        <v>0</v>
      </c>
      <c r="AS37" s="86">
        <f>CONFIG!$D42*Commandes!AS19</f>
        <v>0</v>
      </c>
      <c r="AT37" s="86">
        <f>CONFIG!$D42*Commandes!AT19</f>
        <v>0</v>
      </c>
      <c r="AU37" s="86">
        <f>CONFIG!$D42*Commandes!AU19</f>
        <v>0</v>
      </c>
      <c r="AV37" s="86">
        <f>CONFIG!$D42*Commandes!AV19</f>
        <v>0</v>
      </c>
      <c r="AW37" s="86">
        <f>CONFIG!$D42*Commandes!AW19</f>
        <v>0</v>
      </c>
      <c r="AX37" s="86">
        <f>CONFIG!$D42*Commandes!AX19</f>
        <v>0</v>
      </c>
      <c r="AY37" s="86">
        <f>CONFIG!$D42*Commandes!AY19</f>
        <v>0</v>
      </c>
      <c r="AZ37" s="86">
        <f>CONFIG!$D42*Commandes!AZ19</f>
        <v>0</v>
      </c>
      <c r="BA37" s="86">
        <f>CONFIG!$D42*Commandes!BA19</f>
        <v>0</v>
      </c>
      <c r="BB37" s="86">
        <f>CONFIG!$D42*Commandes!BB19</f>
        <v>0</v>
      </c>
      <c r="BC37" s="86">
        <f>CONFIG!$D42*Commandes!BC19</f>
        <v>0</v>
      </c>
      <c r="BD37" s="86">
        <f>CONFIG!$D42*Commandes!BD19</f>
        <v>0</v>
      </c>
      <c r="BE37" s="86">
        <f>CONFIG!$D42*Commandes!BE19</f>
        <v>0</v>
      </c>
      <c r="BF37" s="86">
        <f>CONFIG!$D42*Commandes!BF19</f>
        <v>0</v>
      </c>
      <c r="BG37" s="86">
        <f>CONFIG!$D42*Commandes!BG19</f>
        <v>0</v>
      </c>
      <c r="BH37" s="86">
        <f>CONFIG!$D42*Commandes!BH19</f>
        <v>0</v>
      </c>
      <c r="BI37" s="86">
        <f>CONFIG!$D42*Commandes!BI19</f>
        <v>0</v>
      </c>
      <c r="BJ37" s="86">
        <f>CONFIG!$D42*Commandes!BJ19</f>
        <v>0</v>
      </c>
      <c r="BK37" s="86">
        <f>CONFIG!$D42*Commandes!BK19</f>
        <v>0</v>
      </c>
      <c r="BL37" s="8"/>
    </row>
    <row r="38" spans="2:64" ht="14.25" customHeight="1" x14ac:dyDescent="0.3">
      <c r="B38" s="5"/>
      <c r="C38" s="85">
        <f>CONFIG!$C$25</f>
        <v>0</v>
      </c>
      <c r="D38" s="86">
        <f>CONFIG!$D43*Commandes!D20</f>
        <v>0</v>
      </c>
      <c r="E38" s="86">
        <f>CONFIG!$D43*Commandes!E20</f>
        <v>0</v>
      </c>
      <c r="F38" s="86">
        <f>CONFIG!$D43*Commandes!F20</f>
        <v>0</v>
      </c>
      <c r="G38" s="86">
        <f>CONFIG!$D43*Commandes!G20</f>
        <v>0</v>
      </c>
      <c r="H38" s="86">
        <f>CONFIG!$D43*Commandes!H20</f>
        <v>0</v>
      </c>
      <c r="I38" s="86">
        <f>CONFIG!$D43*Commandes!I20</f>
        <v>0</v>
      </c>
      <c r="J38" s="86">
        <f>CONFIG!$D43*Commandes!J20</f>
        <v>0</v>
      </c>
      <c r="K38" s="86">
        <f>CONFIG!$D43*Commandes!K20</f>
        <v>0</v>
      </c>
      <c r="L38" s="86">
        <f>CONFIG!$D43*Commandes!L20</f>
        <v>0</v>
      </c>
      <c r="M38" s="86">
        <f>CONFIG!$D43*Commandes!M20</f>
        <v>0</v>
      </c>
      <c r="N38" s="86">
        <f>CONFIG!$D43*Commandes!N20</f>
        <v>0</v>
      </c>
      <c r="O38" s="86">
        <f>CONFIG!$D43*Commandes!O20</f>
        <v>0</v>
      </c>
      <c r="P38" s="86">
        <f>CONFIG!$D43*Commandes!P20</f>
        <v>0</v>
      </c>
      <c r="Q38" s="86">
        <f>CONFIG!$D43*Commandes!Q20</f>
        <v>0</v>
      </c>
      <c r="R38" s="86">
        <f>CONFIG!$D43*Commandes!R20</f>
        <v>0</v>
      </c>
      <c r="S38" s="86">
        <f>CONFIG!$D43*Commandes!S20</f>
        <v>0</v>
      </c>
      <c r="T38" s="86">
        <f>CONFIG!$D43*Commandes!T20</f>
        <v>0</v>
      </c>
      <c r="U38" s="86">
        <f>CONFIG!$D43*Commandes!U20</f>
        <v>0</v>
      </c>
      <c r="V38" s="86">
        <f>CONFIG!$D43*Commandes!V20</f>
        <v>0</v>
      </c>
      <c r="W38" s="86">
        <f>CONFIG!$D43*Commandes!W20</f>
        <v>0</v>
      </c>
      <c r="X38" s="86">
        <f>CONFIG!$D43*Commandes!X20</f>
        <v>0</v>
      </c>
      <c r="Y38" s="86">
        <f>CONFIG!$D43*Commandes!Y20</f>
        <v>0</v>
      </c>
      <c r="Z38" s="86">
        <f>CONFIG!$D43*Commandes!Z20</f>
        <v>0</v>
      </c>
      <c r="AA38" s="86">
        <f>CONFIG!$D43*Commandes!AA20</f>
        <v>0</v>
      </c>
      <c r="AB38" s="86">
        <f>CONFIG!$D43*Commandes!AB20</f>
        <v>0</v>
      </c>
      <c r="AC38" s="86">
        <f>CONFIG!$D43*Commandes!AC20</f>
        <v>0</v>
      </c>
      <c r="AD38" s="86">
        <f>CONFIG!$D43*Commandes!AD20</f>
        <v>0</v>
      </c>
      <c r="AE38" s="86">
        <f>CONFIG!$D43*Commandes!AE20</f>
        <v>0</v>
      </c>
      <c r="AF38" s="86">
        <f>CONFIG!$D43*Commandes!AF20</f>
        <v>0</v>
      </c>
      <c r="AG38" s="86">
        <f>CONFIG!$D43*Commandes!AG20</f>
        <v>0</v>
      </c>
      <c r="AH38" s="86">
        <f>CONFIG!$D43*Commandes!AH20</f>
        <v>0</v>
      </c>
      <c r="AI38" s="86">
        <f>CONFIG!$D43*Commandes!AI20</f>
        <v>0</v>
      </c>
      <c r="AJ38" s="86">
        <f>CONFIG!$D43*Commandes!AJ20</f>
        <v>0</v>
      </c>
      <c r="AK38" s="86">
        <f>CONFIG!$D43*Commandes!AK20</f>
        <v>0</v>
      </c>
      <c r="AL38" s="86">
        <f>CONFIG!$D43*Commandes!AL20</f>
        <v>0</v>
      </c>
      <c r="AM38" s="86">
        <f>CONFIG!$D43*Commandes!AM20</f>
        <v>0</v>
      </c>
      <c r="AN38" s="86">
        <f>CONFIG!$D43*Commandes!AN20</f>
        <v>0</v>
      </c>
      <c r="AO38" s="86">
        <f>CONFIG!$D43*Commandes!AO20</f>
        <v>0</v>
      </c>
      <c r="AP38" s="86">
        <f>CONFIG!$D43*Commandes!AP20</f>
        <v>0</v>
      </c>
      <c r="AQ38" s="86">
        <f>CONFIG!$D43*Commandes!AQ20</f>
        <v>0</v>
      </c>
      <c r="AR38" s="86">
        <f>CONFIG!$D43*Commandes!AR20</f>
        <v>0</v>
      </c>
      <c r="AS38" s="86">
        <f>CONFIG!$D43*Commandes!AS20</f>
        <v>0</v>
      </c>
      <c r="AT38" s="86">
        <f>CONFIG!$D43*Commandes!AT20</f>
        <v>0</v>
      </c>
      <c r="AU38" s="86">
        <f>CONFIG!$D43*Commandes!AU20</f>
        <v>0</v>
      </c>
      <c r="AV38" s="86">
        <f>CONFIG!$D43*Commandes!AV20</f>
        <v>0</v>
      </c>
      <c r="AW38" s="86">
        <f>CONFIG!$D43*Commandes!AW20</f>
        <v>0</v>
      </c>
      <c r="AX38" s="86">
        <f>CONFIG!$D43*Commandes!AX20</f>
        <v>0</v>
      </c>
      <c r="AY38" s="86">
        <f>CONFIG!$D43*Commandes!AY20</f>
        <v>0</v>
      </c>
      <c r="AZ38" s="86">
        <f>CONFIG!$D43*Commandes!AZ20</f>
        <v>0</v>
      </c>
      <c r="BA38" s="86">
        <f>CONFIG!$D43*Commandes!BA20</f>
        <v>0</v>
      </c>
      <c r="BB38" s="86">
        <f>CONFIG!$D43*Commandes!BB20</f>
        <v>0</v>
      </c>
      <c r="BC38" s="86">
        <f>CONFIG!$D43*Commandes!BC20</f>
        <v>0</v>
      </c>
      <c r="BD38" s="86">
        <f>CONFIG!$D43*Commandes!BD20</f>
        <v>0</v>
      </c>
      <c r="BE38" s="86">
        <f>CONFIG!$D43*Commandes!BE20</f>
        <v>0</v>
      </c>
      <c r="BF38" s="86">
        <f>CONFIG!$D43*Commandes!BF20</f>
        <v>0</v>
      </c>
      <c r="BG38" s="86">
        <f>CONFIG!$D43*Commandes!BG20</f>
        <v>0</v>
      </c>
      <c r="BH38" s="86">
        <f>CONFIG!$D43*Commandes!BH20</f>
        <v>0</v>
      </c>
      <c r="BI38" s="86">
        <f>CONFIG!$D43*Commandes!BI20</f>
        <v>0</v>
      </c>
      <c r="BJ38" s="86">
        <f>CONFIG!$D43*Commandes!BJ20</f>
        <v>0</v>
      </c>
      <c r="BK38" s="86">
        <f>CONFIG!$D43*Commandes!BK20</f>
        <v>0</v>
      </c>
      <c r="BL38" s="8"/>
    </row>
    <row r="39" spans="2:64" ht="14.25" customHeight="1" x14ac:dyDescent="0.3">
      <c r="B39" s="5"/>
      <c r="C39" s="6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8"/>
    </row>
    <row r="40" spans="2:64" ht="14.25" customHeight="1" x14ac:dyDescent="0.3">
      <c r="B40" s="5"/>
      <c r="C40" s="79" t="s">
        <v>121</v>
      </c>
      <c r="D40" s="163">
        <f t="shared" ref="D40:BK40" si="8">SUM(D27:D38)</f>
        <v>0</v>
      </c>
      <c r="E40" s="163">
        <f t="shared" si="8"/>
        <v>0</v>
      </c>
      <c r="F40" s="163">
        <f t="shared" si="8"/>
        <v>0</v>
      </c>
      <c r="G40" s="163">
        <f t="shared" si="8"/>
        <v>0</v>
      </c>
      <c r="H40" s="163">
        <f t="shared" si="8"/>
        <v>0</v>
      </c>
      <c r="I40" s="163">
        <f t="shared" si="8"/>
        <v>0</v>
      </c>
      <c r="J40" s="163">
        <f t="shared" si="8"/>
        <v>0</v>
      </c>
      <c r="K40" s="163">
        <f t="shared" si="8"/>
        <v>0</v>
      </c>
      <c r="L40" s="163">
        <f t="shared" si="8"/>
        <v>0</v>
      </c>
      <c r="M40" s="163">
        <f t="shared" si="8"/>
        <v>0</v>
      </c>
      <c r="N40" s="163">
        <f t="shared" si="8"/>
        <v>0</v>
      </c>
      <c r="O40" s="163">
        <f t="shared" si="8"/>
        <v>0</v>
      </c>
      <c r="P40" s="163">
        <f t="shared" si="8"/>
        <v>0</v>
      </c>
      <c r="Q40" s="163">
        <f t="shared" si="8"/>
        <v>0</v>
      </c>
      <c r="R40" s="163">
        <f t="shared" si="8"/>
        <v>0</v>
      </c>
      <c r="S40" s="163">
        <f t="shared" si="8"/>
        <v>0</v>
      </c>
      <c r="T40" s="163">
        <f t="shared" si="8"/>
        <v>0</v>
      </c>
      <c r="U40" s="163">
        <f t="shared" si="8"/>
        <v>0</v>
      </c>
      <c r="V40" s="163">
        <f t="shared" si="8"/>
        <v>0</v>
      </c>
      <c r="W40" s="163">
        <f t="shared" si="8"/>
        <v>0</v>
      </c>
      <c r="X40" s="163">
        <f t="shared" si="8"/>
        <v>0</v>
      </c>
      <c r="Y40" s="163">
        <f t="shared" si="8"/>
        <v>0</v>
      </c>
      <c r="Z40" s="163">
        <f t="shared" si="8"/>
        <v>0</v>
      </c>
      <c r="AA40" s="163">
        <f t="shared" si="8"/>
        <v>0</v>
      </c>
      <c r="AB40" s="163">
        <f t="shared" si="8"/>
        <v>0</v>
      </c>
      <c r="AC40" s="163">
        <f t="shared" si="8"/>
        <v>0</v>
      </c>
      <c r="AD40" s="163">
        <f t="shared" si="8"/>
        <v>0</v>
      </c>
      <c r="AE40" s="163">
        <f t="shared" si="8"/>
        <v>0</v>
      </c>
      <c r="AF40" s="163">
        <f t="shared" si="8"/>
        <v>0</v>
      </c>
      <c r="AG40" s="163">
        <f t="shared" si="8"/>
        <v>0</v>
      </c>
      <c r="AH40" s="163">
        <f t="shared" si="8"/>
        <v>0</v>
      </c>
      <c r="AI40" s="163">
        <f t="shared" si="8"/>
        <v>0</v>
      </c>
      <c r="AJ40" s="163">
        <f t="shared" si="8"/>
        <v>0</v>
      </c>
      <c r="AK40" s="163">
        <f t="shared" si="8"/>
        <v>0</v>
      </c>
      <c r="AL40" s="163">
        <f t="shared" si="8"/>
        <v>0</v>
      </c>
      <c r="AM40" s="163">
        <f t="shared" si="8"/>
        <v>0</v>
      </c>
      <c r="AN40" s="163">
        <f t="shared" si="8"/>
        <v>0</v>
      </c>
      <c r="AO40" s="163">
        <f t="shared" si="8"/>
        <v>0</v>
      </c>
      <c r="AP40" s="163">
        <f t="shared" si="8"/>
        <v>0</v>
      </c>
      <c r="AQ40" s="163">
        <f t="shared" si="8"/>
        <v>0</v>
      </c>
      <c r="AR40" s="163">
        <f t="shared" si="8"/>
        <v>0</v>
      </c>
      <c r="AS40" s="163">
        <f t="shared" si="8"/>
        <v>0</v>
      </c>
      <c r="AT40" s="163">
        <f t="shared" si="8"/>
        <v>0</v>
      </c>
      <c r="AU40" s="163">
        <f t="shared" si="8"/>
        <v>0</v>
      </c>
      <c r="AV40" s="163">
        <f t="shared" si="8"/>
        <v>0</v>
      </c>
      <c r="AW40" s="163">
        <f t="shared" si="8"/>
        <v>0</v>
      </c>
      <c r="AX40" s="163">
        <f t="shared" si="8"/>
        <v>0</v>
      </c>
      <c r="AY40" s="163">
        <f t="shared" si="8"/>
        <v>0</v>
      </c>
      <c r="AZ40" s="163">
        <f t="shared" si="8"/>
        <v>0</v>
      </c>
      <c r="BA40" s="163">
        <f t="shared" si="8"/>
        <v>0</v>
      </c>
      <c r="BB40" s="163">
        <f t="shared" si="8"/>
        <v>0</v>
      </c>
      <c r="BC40" s="163">
        <f t="shared" si="8"/>
        <v>0</v>
      </c>
      <c r="BD40" s="163">
        <f t="shared" si="8"/>
        <v>0</v>
      </c>
      <c r="BE40" s="163">
        <f t="shared" si="8"/>
        <v>0</v>
      </c>
      <c r="BF40" s="163">
        <f t="shared" si="8"/>
        <v>0</v>
      </c>
      <c r="BG40" s="163">
        <f t="shared" si="8"/>
        <v>0</v>
      </c>
      <c r="BH40" s="163">
        <f t="shared" si="8"/>
        <v>0</v>
      </c>
      <c r="BI40" s="163">
        <f t="shared" si="8"/>
        <v>0</v>
      </c>
      <c r="BJ40" s="163">
        <f t="shared" si="8"/>
        <v>0</v>
      </c>
      <c r="BK40" s="163">
        <f t="shared" si="8"/>
        <v>0</v>
      </c>
      <c r="BL40" s="8"/>
    </row>
    <row r="41" spans="2:64" ht="14.25" customHeight="1" x14ac:dyDescent="0.3">
      <c r="B41" s="5"/>
      <c r="C41" s="154" t="s">
        <v>148</v>
      </c>
      <c r="D41" s="163">
        <f>D40</f>
        <v>0</v>
      </c>
      <c r="E41" s="163">
        <f t="shared" ref="E41:O41" si="9">D41+E40</f>
        <v>0</v>
      </c>
      <c r="F41" s="163">
        <f t="shared" si="9"/>
        <v>0</v>
      </c>
      <c r="G41" s="163">
        <f t="shared" si="9"/>
        <v>0</v>
      </c>
      <c r="H41" s="163">
        <f t="shared" si="9"/>
        <v>0</v>
      </c>
      <c r="I41" s="163">
        <f t="shared" si="9"/>
        <v>0</v>
      </c>
      <c r="J41" s="163">
        <f t="shared" si="9"/>
        <v>0</v>
      </c>
      <c r="K41" s="163">
        <f t="shared" si="9"/>
        <v>0</v>
      </c>
      <c r="L41" s="163">
        <f t="shared" si="9"/>
        <v>0</v>
      </c>
      <c r="M41" s="163">
        <f t="shared" si="9"/>
        <v>0</v>
      </c>
      <c r="N41" s="163">
        <f t="shared" si="9"/>
        <v>0</v>
      </c>
      <c r="O41" s="164">
        <f t="shared" si="9"/>
        <v>0</v>
      </c>
      <c r="P41" s="163">
        <f>P40</f>
        <v>0</v>
      </c>
      <c r="Q41" s="163">
        <f t="shared" ref="Q41:AA41" si="10">P41+Q40</f>
        <v>0</v>
      </c>
      <c r="R41" s="163">
        <f t="shared" si="10"/>
        <v>0</v>
      </c>
      <c r="S41" s="163">
        <f t="shared" si="10"/>
        <v>0</v>
      </c>
      <c r="T41" s="163">
        <f t="shared" si="10"/>
        <v>0</v>
      </c>
      <c r="U41" s="163">
        <f t="shared" si="10"/>
        <v>0</v>
      </c>
      <c r="V41" s="163">
        <f t="shared" si="10"/>
        <v>0</v>
      </c>
      <c r="W41" s="163">
        <f t="shared" si="10"/>
        <v>0</v>
      </c>
      <c r="X41" s="163">
        <f t="shared" si="10"/>
        <v>0</v>
      </c>
      <c r="Y41" s="163">
        <f t="shared" si="10"/>
        <v>0</v>
      </c>
      <c r="Z41" s="163">
        <f t="shared" si="10"/>
        <v>0</v>
      </c>
      <c r="AA41" s="164">
        <f t="shared" si="10"/>
        <v>0</v>
      </c>
      <c r="AB41" s="163">
        <f>AB40</f>
        <v>0</v>
      </c>
      <c r="AC41" s="163">
        <f t="shared" ref="AC41:AM41" si="11">AB41+AC40</f>
        <v>0</v>
      </c>
      <c r="AD41" s="163">
        <f t="shared" si="11"/>
        <v>0</v>
      </c>
      <c r="AE41" s="163">
        <f t="shared" si="11"/>
        <v>0</v>
      </c>
      <c r="AF41" s="163">
        <f t="shared" si="11"/>
        <v>0</v>
      </c>
      <c r="AG41" s="163">
        <f t="shared" si="11"/>
        <v>0</v>
      </c>
      <c r="AH41" s="163">
        <f t="shared" si="11"/>
        <v>0</v>
      </c>
      <c r="AI41" s="163">
        <f t="shared" si="11"/>
        <v>0</v>
      </c>
      <c r="AJ41" s="163">
        <f t="shared" si="11"/>
        <v>0</v>
      </c>
      <c r="AK41" s="163">
        <f t="shared" si="11"/>
        <v>0</v>
      </c>
      <c r="AL41" s="163">
        <f t="shared" si="11"/>
        <v>0</v>
      </c>
      <c r="AM41" s="164">
        <f t="shared" si="11"/>
        <v>0</v>
      </c>
      <c r="AN41" s="163">
        <f>AN40</f>
        <v>0</v>
      </c>
      <c r="AO41" s="163">
        <f t="shared" ref="AO41:AY41" si="12">AN41+AO40</f>
        <v>0</v>
      </c>
      <c r="AP41" s="163">
        <f t="shared" si="12"/>
        <v>0</v>
      </c>
      <c r="AQ41" s="163">
        <f t="shared" si="12"/>
        <v>0</v>
      </c>
      <c r="AR41" s="163">
        <f t="shared" si="12"/>
        <v>0</v>
      </c>
      <c r="AS41" s="163">
        <f t="shared" si="12"/>
        <v>0</v>
      </c>
      <c r="AT41" s="163">
        <f t="shared" si="12"/>
        <v>0</v>
      </c>
      <c r="AU41" s="163">
        <f t="shared" si="12"/>
        <v>0</v>
      </c>
      <c r="AV41" s="163">
        <f t="shared" si="12"/>
        <v>0</v>
      </c>
      <c r="AW41" s="163">
        <f t="shared" si="12"/>
        <v>0</v>
      </c>
      <c r="AX41" s="163">
        <f t="shared" si="12"/>
        <v>0</v>
      </c>
      <c r="AY41" s="164">
        <f t="shared" si="12"/>
        <v>0</v>
      </c>
      <c r="AZ41" s="163">
        <f>AZ40</f>
        <v>0</v>
      </c>
      <c r="BA41" s="163">
        <f t="shared" ref="BA41:BK41" si="13">AZ41+BA40</f>
        <v>0</v>
      </c>
      <c r="BB41" s="163">
        <f t="shared" si="13"/>
        <v>0</v>
      </c>
      <c r="BC41" s="163">
        <f t="shared" si="13"/>
        <v>0</v>
      </c>
      <c r="BD41" s="163">
        <f t="shared" si="13"/>
        <v>0</v>
      </c>
      <c r="BE41" s="163">
        <f t="shared" si="13"/>
        <v>0</v>
      </c>
      <c r="BF41" s="163">
        <f t="shared" si="13"/>
        <v>0</v>
      </c>
      <c r="BG41" s="163">
        <f t="shared" si="13"/>
        <v>0</v>
      </c>
      <c r="BH41" s="163">
        <f t="shared" si="13"/>
        <v>0</v>
      </c>
      <c r="BI41" s="163">
        <f t="shared" si="13"/>
        <v>0</v>
      </c>
      <c r="BJ41" s="163">
        <f t="shared" si="13"/>
        <v>0</v>
      </c>
      <c r="BK41" s="164">
        <f t="shared" si="13"/>
        <v>0</v>
      </c>
      <c r="BL41" s="8"/>
    </row>
    <row r="42" spans="2:64" ht="14.25" customHeight="1" x14ac:dyDescent="0.3">
      <c r="B42" s="40"/>
      <c r="C42" s="187"/>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3"/>
    </row>
    <row r="43" spans="2:64" ht="14.25" customHeight="1" x14ac:dyDescent="0.3">
      <c r="C43" s="54"/>
    </row>
    <row r="44" spans="2:64" ht="14.25" customHeight="1" x14ac:dyDescent="0.3">
      <c r="C44" s="54"/>
    </row>
    <row r="45" spans="2:64" ht="14.25" customHeight="1" x14ac:dyDescent="0.3">
      <c r="C45" s="54"/>
    </row>
    <row r="46" spans="2:64" ht="14.25" customHeight="1" x14ac:dyDescent="0.3">
      <c r="C46" s="54"/>
    </row>
    <row r="47" spans="2:64" ht="14.25" customHeight="1" x14ac:dyDescent="0.3">
      <c r="C47" s="54"/>
    </row>
    <row r="48" spans="2:64" ht="14.25" customHeight="1" x14ac:dyDescent="0.3">
      <c r="C48" s="54"/>
    </row>
    <row r="49" spans="3:3" ht="14.25" customHeight="1" x14ac:dyDescent="0.3">
      <c r="C49" s="54"/>
    </row>
    <row r="50" spans="3:3" ht="14.25" customHeight="1" x14ac:dyDescent="0.3">
      <c r="C50" s="54"/>
    </row>
    <row r="51" spans="3:3" ht="14.25" customHeight="1" x14ac:dyDescent="0.3">
      <c r="C51" s="54"/>
    </row>
    <row r="52" spans="3:3" ht="14.25" customHeight="1" x14ac:dyDescent="0.3">
      <c r="C52" s="54"/>
    </row>
    <row r="53" spans="3:3" ht="14.25" customHeight="1" x14ac:dyDescent="0.3">
      <c r="C53" s="54"/>
    </row>
    <row r="54" spans="3:3" ht="14.25" customHeight="1" x14ac:dyDescent="0.3">
      <c r="C54" s="54"/>
    </row>
    <row r="55" spans="3:3" ht="14.25" customHeight="1" x14ac:dyDescent="0.3">
      <c r="C55" s="54"/>
    </row>
    <row r="56" spans="3:3" ht="14.25" customHeight="1" x14ac:dyDescent="0.3">
      <c r="C56" s="54"/>
    </row>
    <row r="57" spans="3:3" ht="14.25" customHeight="1" x14ac:dyDescent="0.3">
      <c r="C57" s="54"/>
    </row>
    <row r="58" spans="3:3" ht="14.25" customHeight="1" x14ac:dyDescent="0.3">
      <c r="C58" s="54"/>
    </row>
    <row r="59" spans="3:3" ht="14.25" customHeight="1" x14ac:dyDescent="0.3">
      <c r="C59" s="54"/>
    </row>
    <row r="60" spans="3:3" ht="14.25" customHeight="1" x14ac:dyDescent="0.3">
      <c r="C60" s="54"/>
    </row>
    <row r="61" spans="3:3" ht="14.25" customHeight="1" x14ac:dyDescent="0.3">
      <c r="C61" s="54"/>
    </row>
    <row r="62" spans="3:3" ht="14.25" customHeight="1" x14ac:dyDescent="0.3">
      <c r="C62" s="54"/>
    </row>
    <row r="63" spans="3:3" ht="14.25" customHeight="1" x14ac:dyDescent="0.3">
      <c r="C63" s="54"/>
    </row>
    <row r="64" spans="3:3" ht="14.25" customHeight="1" x14ac:dyDescent="0.3">
      <c r="C64" s="54"/>
    </row>
    <row r="65" spans="3:3" ht="14.25" customHeight="1" x14ac:dyDescent="0.3">
      <c r="C65" s="54"/>
    </row>
    <row r="66" spans="3:3" ht="14.25" customHeight="1" x14ac:dyDescent="0.3">
      <c r="C66" s="54"/>
    </row>
    <row r="67" spans="3:3" ht="14.25" customHeight="1" x14ac:dyDescent="0.3">
      <c r="C67" s="54"/>
    </row>
    <row r="68" spans="3:3" ht="14.25" customHeight="1" x14ac:dyDescent="0.3">
      <c r="C68" s="54"/>
    </row>
    <row r="69" spans="3:3" ht="14.25" customHeight="1" x14ac:dyDescent="0.3">
      <c r="C69" s="54"/>
    </row>
    <row r="70" spans="3:3" ht="14.25" customHeight="1" x14ac:dyDescent="0.3">
      <c r="C70" s="54"/>
    </row>
    <row r="71" spans="3:3" ht="14.25" customHeight="1" x14ac:dyDescent="0.3">
      <c r="C71" s="54"/>
    </row>
    <row r="72" spans="3:3" ht="14.25" customHeight="1" x14ac:dyDescent="0.3">
      <c r="C72" s="54"/>
    </row>
    <row r="73" spans="3:3" ht="14.25" customHeight="1" x14ac:dyDescent="0.3">
      <c r="C73" s="54"/>
    </row>
    <row r="74" spans="3:3" ht="14.25" customHeight="1" x14ac:dyDescent="0.3">
      <c r="C74" s="54"/>
    </row>
    <row r="75" spans="3:3" ht="14.25" customHeight="1" x14ac:dyDescent="0.3">
      <c r="C75" s="54"/>
    </row>
    <row r="76" spans="3:3" ht="14.25" customHeight="1" x14ac:dyDescent="0.3">
      <c r="C76" s="54"/>
    </row>
    <row r="77" spans="3:3" ht="14.25" customHeight="1" x14ac:dyDescent="0.3">
      <c r="C77" s="54"/>
    </row>
    <row r="78" spans="3:3" ht="14.25" customHeight="1" x14ac:dyDescent="0.3">
      <c r="C78" s="54"/>
    </row>
    <row r="79" spans="3:3" ht="14.25" customHeight="1" x14ac:dyDescent="0.3">
      <c r="C79" s="54"/>
    </row>
    <row r="80" spans="3:3" ht="14.25" customHeight="1" x14ac:dyDescent="0.3">
      <c r="C80" s="54"/>
    </row>
    <row r="81" spans="3:3" ht="14.25" customHeight="1" x14ac:dyDescent="0.3">
      <c r="C81" s="54"/>
    </row>
    <row r="82" spans="3:3" ht="14.25" customHeight="1" x14ac:dyDescent="0.3">
      <c r="C82" s="54"/>
    </row>
    <row r="83" spans="3:3" ht="14.25" customHeight="1" x14ac:dyDescent="0.3">
      <c r="C83" s="54"/>
    </row>
    <row r="84" spans="3:3" ht="14.25" customHeight="1" x14ac:dyDescent="0.3">
      <c r="C84" s="54"/>
    </row>
    <row r="85" spans="3:3" ht="14.25" customHeight="1" x14ac:dyDescent="0.3">
      <c r="C85" s="54"/>
    </row>
    <row r="86" spans="3:3" ht="14.25" customHeight="1" x14ac:dyDescent="0.3">
      <c r="C86" s="54"/>
    </row>
    <row r="87" spans="3:3" ht="14.25" customHeight="1" x14ac:dyDescent="0.3">
      <c r="C87" s="54"/>
    </row>
    <row r="88" spans="3:3" ht="14.25" customHeight="1" x14ac:dyDescent="0.3">
      <c r="C88" s="54"/>
    </row>
    <row r="89" spans="3:3" ht="14.25" customHeight="1" x14ac:dyDescent="0.3">
      <c r="C89" s="54"/>
    </row>
    <row r="90" spans="3:3" ht="14.25" customHeight="1" x14ac:dyDescent="0.3">
      <c r="C90" s="54"/>
    </row>
    <row r="91" spans="3:3" ht="14.25" customHeight="1" x14ac:dyDescent="0.3">
      <c r="C91" s="54"/>
    </row>
    <row r="92" spans="3:3" ht="14.25" customHeight="1" x14ac:dyDescent="0.3">
      <c r="C92" s="54"/>
    </row>
    <row r="93" spans="3:3" ht="14.25" customHeight="1" x14ac:dyDescent="0.3">
      <c r="C93" s="54"/>
    </row>
    <row r="94" spans="3:3" ht="14.25" customHeight="1" x14ac:dyDescent="0.3">
      <c r="C94" s="54"/>
    </row>
    <row r="95" spans="3:3" ht="14.25" customHeight="1" x14ac:dyDescent="0.3">
      <c r="C95" s="54"/>
    </row>
    <row r="96" spans="3:3" ht="14.25" customHeight="1" x14ac:dyDescent="0.3">
      <c r="C96" s="54"/>
    </row>
    <row r="97" spans="3:3" ht="14.25" customHeight="1" x14ac:dyDescent="0.3">
      <c r="C97" s="54"/>
    </row>
    <row r="98" spans="3:3" ht="14.25" customHeight="1" x14ac:dyDescent="0.3">
      <c r="C98" s="54"/>
    </row>
    <row r="99" spans="3:3" ht="14.25" customHeight="1" x14ac:dyDescent="0.3">
      <c r="C99" s="54"/>
    </row>
    <row r="100" spans="3:3" ht="14.25" customHeight="1" x14ac:dyDescent="0.3">
      <c r="C100" s="54"/>
    </row>
    <row r="101" spans="3:3" ht="14.25" customHeight="1" x14ac:dyDescent="0.3">
      <c r="C101" s="54"/>
    </row>
    <row r="102" spans="3:3" ht="14.25" customHeight="1" x14ac:dyDescent="0.3">
      <c r="C102" s="54"/>
    </row>
    <row r="103" spans="3:3" ht="14.25" customHeight="1" x14ac:dyDescent="0.3">
      <c r="C103" s="54"/>
    </row>
    <row r="104" spans="3:3" ht="14.25" customHeight="1" x14ac:dyDescent="0.3">
      <c r="C104" s="54"/>
    </row>
    <row r="105" spans="3:3" ht="14.25" customHeight="1" x14ac:dyDescent="0.3">
      <c r="C105" s="54"/>
    </row>
    <row r="106" spans="3:3" ht="14.25" customHeight="1" x14ac:dyDescent="0.3">
      <c r="C106" s="54"/>
    </row>
    <row r="107" spans="3:3" ht="14.25" customHeight="1" x14ac:dyDescent="0.3">
      <c r="C107" s="54"/>
    </row>
    <row r="108" spans="3:3" ht="14.25" customHeight="1" x14ac:dyDescent="0.3">
      <c r="C108" s="54"/>
    </row>
    <row r="109" spans="3:3" ht="14.25" customHeight="1" x14ac:dyDescent="0.3">
      <c r="C109" s="54"/>
    </row>
    <row r="110" spans="3:3" ht="14.25" customHeight="1" x14ac:dyDescent="0.3">
      <c r="C110" s="54"/>
    </row>
    <row r="111" spans="3:3" ht="14.25" customHeight="1" x14ac:dyDescent="0.3">
      <c r="C111" s="54"/>
    </row>
    <row r="112" spans="3:3" ht="14.25" customHeight="1" x14ac:dyDescent="0.3">
      <c r="C112" s="54"/>
    </row>
    <row r="113" spans="3:3" ht="14.25" customHeight="1" x14ac:dyDescent="0.3">
      <c r="C113" s="54"/>
    </row>
    <row r="114" spans="3:3" ht="14.25" customHeight="1" x14ac:dyDescent="0.3">
      <c r="C114" s="54"/>
    </row>
    <row r="115" spans="3:3" ht="14.25" customHeight="1" x14ac:dyDescent="0.3">
      <c r="C115" s="54"/>
    </row>
    <row r="116" spans="3:3" ht="14.25" customHeight="1" x14ac:dyDescent="0.3">
      <c r="C116" s="54"/>
    </row>
    <row r="117" spans="3:3" ht="14.25" customHeight="1" x14ac:dyDescent="0.3">
      <c r="C117" s="54"/>
    </row>
    <row r="118" spans="3:3" ht="14.25" customHeight="1" x14ac:dyDescent="0.3">
      <c r="C118" s="54"/>
    </row>
    <row r="119" spans="3:3" ht="14.25" customHeight="1" x14ac:dyDescent="0.3">
      <c r="C119" s="54"/>
    </row>
    <row r="120" spans="3:3" ht="14.25" customHeight="1" x14ac:dyDescent="0.3">
      <c r="C120" s="54"/>
    </row>
    <row r="121" spans="3:3" ht="14.25" customHeight="1" x14ac:dyDescent="0.3">
      <c r="C121" s="54"/>
    </row>
    <row r="122" spans="3:3" ht="14.25" customHeight="1" x14ac:dyDescent="0.3">
      <c r="C122" s="54"/>
    </row>
    <row r="123" spans="3:3" ht="14.25" customHeight="1" x14ac:dyDescent="0.3">
      <c r="C123" s="54"/>
    </row>
    <row r="124" spans="3:3" ht="14.25" customHeight="1" x14ac:dyDescent="0.3">
      <c r="C124" s="54"/>
    </row>
    <row r="125" spans="3:3" ht="14.25" customHeight="1" x14ac:dyDescent="0.3">
      <c r="C125" s="54"/>
    </row>
    <row r="126" spans="3:3" ht="14.25" customHeight="1" x14ac:dyDescent="0.3">
      <c r="C126" s="54"/>
    </row>
    <row r="127" spans="3:3" ht="14.25" customHeight="1" x14ac:dyDescent="0.3">
      <c r="C127" s="54"/>
    </row>
    <row r="128" spans="3:3" ht="14.25" customHeight="1" x14ac:dyDescent="0.3">
      <c r="C128" s="54"/>
    </row>
    <row r="129" spans="3:3" ht="14.25" customHeight="1" x14ac:dyDescent="0.3">
      <c r="C129" s="54"/>
    </row>
    <row r="130" spans="3:3" ht="14.25" customHeight="1" x14ac:dyDescent="0.3">
      <c r="C130" s="54"/>
    </row>
    <row r="131" spans="3:3" ht="14.25" customHeight="1" x14ac:dyDescent="0.3">
      <c r="C131" s="54"/>
    </row>
    <row r="132" spans="3:3" ht="14.25" customHeight="1" x14ac:dyDescent="0.3">
      <c r="C132" s="54"/>
    </row>
    <row r="133" spans="3:3" ht="14.25" customHeight="1" x14ac:dyDescent="0.3">
      <c r="C133" s="54"/>
    </row>
    <row r="134" spans="3:3" ht="14.25" customHeight="1" x14ac:dyDescent="0.3">
      <c r="C134" s="54"/>
    </row>
    <row r="135" spans="3:3" ht="14.25" customHeight="1" x14ac:dyDescent="0.3">
      <c r="C135" s="54"/>
    </row>
    <row r="136" spans="3:3" ht="14.25" customHeight="1" x14ac:dyDescent="0.3">
      <c r="C136" s="54"/>
    </row>
    <row r="137" spans="3:3" ht="14.25" customHeight="1" x14ac:dyDescent="0.3">
      <c r="C137" s="54"/>
    </row>
    <row r="138" spans="3:3" ht="14.25" customHeight="1" x14ac:dyDescent="0.3">
      <c r="C138" s="54"/>
    </row>
    <row r="139" spans="3:3" ht="14.25" customHeight="1" x14ac:dyDescent="0.3">
      <c r="C139" s="54"/>
    </row>
    <row r="140" spans="3:3" ht="14.25" customHeight="1" x14ac:dyDescent="0.3">
      <c r="C140" s="54"/>
    </row>
    <row r="141" spans="3:3" ht="14.25" customHeight="1" x14ac:dyDescent="0.3">
      <c r="C141" s="54"/>
    </row>
    <row r="142" spans="3:3" ht="14.25" customHeight="1" x14ac:dyDescent="0.3">
      <c r="C142" s="54"/>
    </row>
    <row r="143" spans="3:3" ht="14.25" customHeight="1" x14ac:dyDescent="0.3">
      <c r="C143" s="54"/>
    </row>
    <row r="144" spans="3:3" ht="14.25" customHeight="1" x14ac:dyDescent="0.3">
      <c r="C144" s="54"/>
    </row>
    <row r="145" spans="3:3" ht="14.25" customHeight="1" x14ac:dyDescent="0.3">
      <c r="C145" s="54"/>
    </row>
    <row r="146" spans="3:3" ht="14.25" customHeight="1" x14ac:dyDescent="0.3">
      <c r="C146" s="54"/>
    </row>
    <row r="147" spans="3:3" ht="14.25" customHeight="1" x14ac:dyDescent="0.3">
      <c r="C147" s="54"/>
    </row>
    <row r="148" spans="3:3" ht="14.25" customHeight="1" x14ac:dyDescent="0.3">
      <c r="C148" s="54"/>
    </row>
    <row r="149" spans="3:3" ht="14.25" customHeight="1" x14ac:dyDescent="0.3">
      <c r="C149" s="54"/>
    </row>
    <row r="150" spans="3:3" ht="14.25" customHeight="1" x14ac:dyDescent="0.3">
      <c r="C150" s="54"/>
    </row>
    <row r="151" spans="3:3" ht="14.25" customHeight="1" x14ac:dyDescent="0.3">
      <c r="C151" s="54"/>
    </row>
    <row r="152" spans="3:3" ht="14.25" customHeight="1" x14ac:dyDescent="0.3">
      <c r="C152" s="54"/>
    </row>
    <row r="153" spans="3:3" ht="14.25" customHeight="1" x14ac:dyDescent="0.3">
      <c r="C153" s="54"/>
    </row>
    <row r="154" spans="3:3" ht="14.25" customHeight="1" x14ac:dyDescent="0.3">
      <c r="C154" s="54"/>
    </row>
    <row r="155" spans="3:3" ht="14.25" customHeight="1" x14ac:dyDescent="0.3">
      <c r="C155" s="54"/>
    </row>
    <row r="156" spans="3:3" ht="14.25" customHeight="1" x14ac:dyDescent="0.3">
      <c r="C156" s="54"/>
    </row>
    <row r="157" spans="3:3" ht="14.25" customHeight="1" x14ac:dyDescent="0.3">
      <c r="C157" s="54"/>
    </row>
    <row r="158" spans="3:3" ht="14.25" customHeight="1" x14ac:dyDescent="0.3">
      <c r="C158" s="54"/>
    </row>
    <row r="159" spans="3:3" ht="14.25" customHeight="1" x14ac:dyDescent="0.3">
      <c r="C159" s="54"/>
    </row>
    <row r="160" spans="3:3" ht="14.25" customHeight="1" x14ac:dyDescent="0.3">
      <c r="C160" s="54"/>
    </row>
    <row r="161" spans="3:3" ht="14.25" customHeight="1" x14ac:dyDescent="0.3">
      <c r="C161" s="54"/>
    </row>
    <row r="162" spans="3:3" ht="14.25" customHeight="1" x14ac:dyDescent="0.3">
      <c r="C162" s="54"/>
    </row>
    <row r="163" spans="3:3" ht="14.25" customHeight="1" x14ac:dyDescent="0.3">
      <c r="C163" s="54"/>
    </row>
    <row r="164" spans="3:3" ht="14.25" customHeight="1" x14ac:dyDescent="0.3">
      <c r="C164" s="54"/>
    </row>
    <row r="165" spans="3:3" ht="14.25" customHeight="1" x14ac:dyDescent="0.3">
      <c r="C165" s="54"/>
    </row>
    <row r="166" spans="3:3" ht="14.25" customHeight="1" x14ac:dyDescent="0.3">
      <c r="C166" s="54"/>
    </row>
    <row r="167" spans="3:3" ht="14.25" customHeight="1" x14ac:dyDescent="0.3">
      <c r="C167" s="54"/>
    </row>
    <row r="168" spans="3:3" ht="14.25" customHeight="1" x14ac:dyDescent="0.3">
      <c r="C168" s="54"/>
    </row>
    <row r="169" spans="3:3" ht="14.25" customHeight="1" x14ac:dyDescent="0.3">
      <c r="C169" s="54"/>
    </row>
    <row r="170" spans="3:3" ht="14.25" customHeight="1" x14ac:dyDescent="0.3">
      <c r="C170" s="54"/>
    </row>
    <row r="171" spans="3:3" ht="14.25" customHeight="1" x14ac:dyDescent="0.3">
      <c r="C171" s="54"/>
    </row>
    <row r="172" spans="3:3" ht="14.25" customHeight="1" x14ac:dyDescent="0.3">
      <c r="C172" s="54"/>
    </row>
    <row r="173" spans="3:3" ht="14.25" customHeight="1" x14ac:dyDescent="0.3">
      <c r="C173" s="54"/>
    </row>
    <row r="174" spans="3:3" ht="14.25" customHeight="1" x14ac:dyDescent="0.3">
      <c r="C174" s="54"/>
    </row>
    <row r="175" spans="3:3" ht="14.25" customHeight="1" x14ac:dyDescent="0.3">
      <c r="C175" s="54"/>
    </row>
    <row r="176" spans="3:3" ht="14.25" customHeight="1" x14ac:dyDescent="0.3">
      <c r="C176" s="54"/>
    </row>
    <row r="177" spans="3:3" ht="14.25" customHeight="1" x14ac:dyDescent="0.3">
      <c r="C177" s="54"/>
    </row>
    <row r="178" spans="3:3" ht="14.25" customHeight="1" x14ac:dyDescent="0.3">
      <c r="C178" s="54"/>
    </row>
    <row r="179" spans="3:3" ht="14.25" customHeight="1" x14ac:dyDescent="0.3">
      <c r="C179" s="54"/>
    </row>
    <row r="180" spans="3:3" ht="14.25" customHeight="1" x14ac:dyDescent="0.3">
      <c r="C180" s="54"/>
    </row>
    <row r="181" spans="3:3" ht="14.25" customHeight="1" x14ac:dyDescent="0.3">
      <c r="C181" s="54"/>
    </row>
    <row r="182" spans="3:3" ht="14.25" customHeight="1" x14ac:dyDescent="0.3">
      <c r="C182" s="54"/>
    </row>
    <row r="183" spans="3:3" ht="14.25" customHeight="1" x14ac:dyDescent="0.3">
      <c r="C183" s="54"/>
    </row>
    <row r="184" spans="3:3" ht="14.25" customHeight="1" x14ac:dyDescent="0.3">
      <c r="C184" s="54"/>
    </row>
    <row r="185" spans="3:3" ht="14.25" customHeight="1" x14ac:dyDescent="0.3">
      <c r="C185" s="54"/>
    </row>
    <row r="186" spans="3:3" ht="14.25" customHeight="1" x14ac:dyDescent="0.3">
      <c r="C186" s="54"/>
    </row>
    <row r="187" spans="3:3" ht="14.25" customHeight="1" x14ac:dyDescent="0.3">
      <c r="C187" s="54"/>
    </row>
    <row r="188" spans="3:3" ht="14.25" customHeight="1" x14ac:dyDescent="0.3">
      <c r="C188" s="54"/>
    </row>
    <row r="189" spans="3:3" ht="14.25" customHeight="1" x14ac:dyDescent="0.3">
      <c r="C189" s="54"/>
    </row>
    <row r="190" spans="3:3" ht="14.25" customHeight="1" x14ac:dyDescent="0.3">
      <c r="C190" s="54"/>
    </row>
    <row r="191" spans="3:3" ht="14.25" customHeight="1" x14ac:dyDescent="0.3">
      <c r="C191" s="54"/>
    </row>
    <row r="192" spans="3:3" ht="14.25" customHeight="1" x14ac:dyDescent="0.3">
      <c r="C192" s="54"/>
    </row>
    <row r="193" spans="3:3" ht="14.25" customHeight="1" x14ac:dyDescent="0.3">
      <c r="C193" s="54"/>
    </row>
    <row r="194" spans="3:3" ht="14.25" customHeight="1" x14ac:dyDescent="0.3">
      <c r="C194" s="54"/>
    </row>
    <row r="195" spans="3:3" ht="14.25" customHeight="1" x14ac:dyDescent="0.3">
      <c r="C195" s="54"/>
    </row>
    <row r="196" spans="3:3" ht="14.25" customHeight="1" x14ac:dyDescent="0.3">
      <c r="C196" s="54"/>
    </row>
    <row r="197" spans="3:3" ht="14.25" customHeight="1" x14ac:dyDescent="0.3">
      <c r="C197" s="54"/>
    </row>
    <row r="198" spans="3:3" ht="14.25" customHeight="1" x14ac:dyDescent="0.3">
      <c r="C198" s="54"/>
    </row>
    <row r="199" spans="3:3" ht="14.25" customHeight="1" x14ac:dyDescent="0.3">
      <c r="C199" s="54"/>
    </row>
    <row r="200" spans="3:3" ht="14.25" customHeight="1" x14ac:dyDescent="0.3">
      <c r="C200" s="54"/>
    </row>
    <row r="201" spans="3:3" ht="14.25" customHeight="1" x14ac:dyDescent="0.3">
      <c r="C201" s="54"/>
    </row>
    <row r="202" spans="3:3" ht="14.25" customHeight="1" x14ac:dyDescent="0.3">
      <c r="C202" s="54"/>
    </row>
    <row r="203" spans="3:3" ht="14.25" customHeight="1" x14ac:dyDescent="0.3">
      <c r="C203" s="54"/>
    </row>
    <row r="204" spans="3:3" ht="14.25" customHeight="1" x14ac:dyDescent="0.3">
      <c r="C204" s="54"/>
    </row>
    <row r="205" spans="3:3" ht="14.25" customHeight="1" x14ac:dyDescent="0.3">
      <c r="C205" s="54"/>
    </row>
    <row r="206" spans="3:3" ht="14.25" customHeight="1" x14ac:dyDescent="0.3">
      <c r="C206" s="54"/>
    </row>
    <row r="207" spans="3:3" ht="14.25" customHeight="1" x14ac:dyDescent="0.3">
      <c r="C207" s="54"/>
    </row>
    <row r="208" spans="3:3" ht="14.25" customHeight="1" x14ac:dyDescent="0.3">
      <c r="C208" s="54"/>
    </row>
    <row r="209" spans="3:3" ht="14.25" customHeight="1" x14ac:dyDescent="0.3">
      <c r="C209" s="54"/>
    </row>
    <row r="210" spans="3:3" ht="14.25" customHeight="1" x14ac:dyDescent="0.3">
      <c r="C210" s="54"/>
    </row>
    <row r="211" spans="3:3" ht="14.25" customHeight="1" x14ac:dyDescent="0.3">
      <c r="C211" s="54"/>
    </row>
    <row r="212" spans="3:3" ht="14.25" customHeight="1" x14ac:dyDescent="0.3">
      <c r="C212" s="54"/>
    </row>
    <row r="213" spans="3:3" ht="14.25" customHeight="1" x14ac:dyDescent="0.3">
      <c r="C213" s="54"/>
    </row>
    <row r="214" spans="3:3" ht="14.25" customHeight="1" x14ac:dyDescent="0.3">
      <c r="C214" s="54"/>
    </row>
    <row r="215" spans="3:3" ht="14.25" customHeight="1" x14ac:dyDescent="0.3">
      <c r="C215" s="54"/>
    </row>
    <row r="216" spans="3:3" ht="14.25" customHeight="1" x14ac:dyDescent="0.3">
      <c r="C216" s="54"/>
    </row>
    <row r="217" spans="3:3" ht="14.25" customHeight="1" x14ac:dyDescent="0.3">
      <c r="C217" s="54"/>
    </row>
    <row r="218" spans="3:3" ht="14.25" customHeight="1" x14ac:dyDescent="0.3">
      <c r="C218" s="54"/>
    </row>
    <row r="219" spans="3:3" ht="14.25" customHeight="1" x14ac:dyDescent="0.3">
      <c r="C219" s="54"/>
    </row>
    <row r="220" spans="3:3" ht="14.25" customHeight="1" x14ac:dyDescent="0.3">
      <c r="C220" s="54"/>
    </row>
    <row r="221" spans="3:3" ht="14.25" customHeight="1" x14ac:dyDescent="0.3">
      <c r="C221" s="54"/>
    </row>
    <row r="222" spans="3:3" ht="14.25" customHeight="1" x14ac:dyDescent="0.3">
      <c r="C222" s="54"/>
    </row>
    <row r="223" spans="3:3" ht="14.25" customHeight="1" x14ac:dyDescent="0.3">
      <c r="C223" s="54"/>
    </row>
    <row r="224" spans="3:3" ht="14.25" customHeight="1" x14ac:dyDescent="0.3">
      <c r="C224" s="54"/>
    </row>
    <row r="225" spans="3:3" ht="14.25" customHeight="1" x14ac:dyDescent="0.3">
      <c r="C225" s="54"/>
    </row>
    <row r="226" spans="3:3" ht="14.25" customHeight="1" x14ac:dyDescent="0.3">
      <c r="C226" s="54"/>
    </row>
    <row r="227" spans="3:3" ht="14.25" customHeight="1" x14ac:dyDescent="0.3">
      <c r="C227" s="54"/>
    </row>
    <row r="228" spans="3:3" ht="14.25" customHeight="1" x14ac:dyDescent="0.3">
      <c r="C228" s="54"/>
    </row>
    <row r="229" spans="3:3" ht="14.25" customHeight="1" x14ac:dyDescent="0.3">
      <c r="C229" s="54"/>
    </row>
    <row r="230" spans="3:3" ht="14.25" customHeight="1" x14ac:dyDescent="0.3">
      <c r="C230" s="54"/>
    </row>
    <row r="231" spans="3:3" ht="14.25" customHeight="1" x14ac:dyDescent="0.3">
      <c r="C231" s="54"/>
    </row>
    <row r="232" spans="3:3" ht="14.25" customHeight="1" x14ac:dyDescent="0.3">
      <c r="C232" s="54"/>
    </row>
    <row r="233" spans="3:3" ht="14.25" customHeight="1" x14ac:dyDescent="0.3">
      <c r="C233" s="54"/>
    </row>
    <row r="234" spans="3:3" ht="14.25" customHeight="1" x14ac:dyDescent="0.3">
      <c r="C234" s="54"/>
    </row>
    <row r="235" spans="3:3" ht="14.25" customHeight="1" x14ac:dyDescent="0.3">
      <c r="C235" s="54"/>
    </row>
    <row r="236" spans="3:3" ht="14.25" customHeight="1" x14ac:dyDescent="0.3">
      <c r="C236" s="54"/>
    </row>
    <row r="237" spans="3:3" ht="14.25" customHeight="1" x14ac:dyDescent="0.3">
      <c r="C237" s="54"/>
    </row>
    <row r="238" spans="3:3" ht="14.25" customHeight="1" x14ac:dyDescent="0.3">
      <c r="C238" s="54"/>
    </row>
    <row r="239" spans="3:3" ht="14.25" customHeight="1" x14ac:dyDescent="0.3">
      <c r="C239" s="54"/>
    </row>
    <row r="240" spans="3:3" ht="14.25" customHeight="1" x14ac:dyDescent="0.3">
      <c r="C240" s="54"/>
    </row>
    <row r="241" spans="3:3" ht="14.25" customHeight="1" x14ac:dyDescent="0.3">
      <c r="C241" s="54"/>
    </row>
    <row r="242" spans="3:3" ht="14.25" customHeight="1" x14ac:dyDescent="0.3">
      <c r="C242" s="54"/>
    </row>
    <row r="243" spans="3:3" ht="14.25" customHeight="1" x14ac:dyDescent="0.3">
      <c r="C243" s="54"/>
    </row>
    <row r="244" spans="3:3" ht="14.25" customHeight="1" x14ac:dyDescent="0.3">
      <c r="C244" s="54"/>
    </row>
    <row r="245" spans="3:3" ht="14.25" customHeight="1" x14ac:dyDescent="0.3">
      <c r="C245" s="54"/>
    </row>
    <row r="246" spans="3:3" ht="14.25" customHeight="1" x14ac:dyDescent="0.3">
      <c r="C246" s="54"/>
    </row>
    <row r="247" spans="3:3" ht="14.25" customHeight="1" x14ac:dyDescent="0.3">
      <c r="C247" s="54"/>
    </row>
    <row r="248" spans="3:3" ht="14.25" customHeight="1" x14ac:dyDescent="0.3">
      <c r="C248" s="54"/>
    </row>
    <row r="249" spans="3:3" ht="14.25" customHeight="1" x14ac:dyDescent="0.3">
      <c r="C249" s="54"/>
    </row>
    <row r="250" spans="3:3" ht="14.25" customHeight="1" x14ac:dyDescent="0.3">
      <c r="C250" s="54"/>
    </row>
    <row r="251" spans="3:3" ht="14.25" customHeight="1" x14ac:dyDescent="0.3">
      <c r="C251" s="54"/>
    </row>
    <row r="252" spans="3:3" ht="14.25" customHeight="1" x14ac:dyDescent="0.3">
      <c r="C252" s="54"/>
    </row>
    <row r="253" spans="3:3" ht="14.25" customHeight="1" x14ac:dyDescent="0.3">
      <c r="C253" s="54"/>
    </row>
    <row r="254" spans="3:3" ht="14.25" customHeight="1" x14ac:dyDescent="0.3">
      <c r="C254" s="54"/>
    </row>
    <row r="255" spans="3:3" ht="14.25" customHeight="1" x14ac:dyDescent="0.3">
      <c r="C255" s="54"/>
    </row>
    <row r="256" spans="3:3" ht="14.25" customHeight="1" x14ac:dyDescent="0.3">
      <c r="C256" s="54"/>
    </row>
    <row r="257" spans="3:3" ht="14.25" customHeight="1" x14ac:dyDescent="0.3">
      <c r="C257" s="54"/>
    </row>
    <row r="258" spans="3:3" ht="14.25" customHeight="1" x14ac:dyDescent="0.3">
      <c r="C258" s="54"/>
    </row>
    <row r="259" spans="3:3" ht="14.25" customHeight="1" x14ac:dyDescent="0.3">
      <c r="C259" s="54"/>
    </row>
    <row r="260" spans="3:3" ht="14.25" customHeight="1" x14ac:dyDescent="0.3">
      <c r="C260" s="54"/>
    </row>
    <row r="261" spans="3:3" ht="14.25" customHeight="1" x14ac:dyDescent="0.3">
      <c r="C261" s="54"/>
    </row>
    <row r="262" spans="3:3" ht="14.25" customHeight="1" x14ac:dyDescent="0.3">
      <c r="C262" s="54"/>
    </row>
    <row r="263" spans="3:3" ht="14.25" customHeight="1" x14ac:dyDescent="0.3">
      <c r="C263" s="54"/>
    </row>
    <row r="264" spans="3:3" ht="14.25" customHeight="1" x14ac:dyDescent="0.3">
      <c r="C264" s="54"/>
    </row>
    <row r="265" spans="3:3" ht="14.25" customHeight="1" x14ac:dyDescent="0.3">
      <c r="C265" s="54"/>
    </row>
    <row r="266" spans="3:3" ht="14.25" customHeight="1" x14ac:dyDescent="0.3">
      <c r="C266" s="54"/>
    </row>
    <row r="267" spans="3:3" ht="14.25" customHeight="1" x14ac:dyDescent="0.3">
      <c r="C267" s="54"/>
    </row>
    <row r="268" spans="3:3" ht="14.25" customHeight="1" x14ac:dyDescent="0.3">
      <c r="C268" s="54"/>
    </row>
    <row r="269" spans="3:3" ht="14.25" customHeight="1" x14ac:dyDescent="0.3">
      <c r="C269" s="54"/>
    </row>
    <row r="270" spans="3:3" ht="14.25" customHeight="1" x14ac:dyDescent="0.3">
      <c r="C270" s="54"/>
    </row>
    <row r="271" spans="3:3" ht="14.25" customHeight="1" x14ac:dyDescent="0.3">
      <c r="C271" s="54"/>
    </row>
    <row r="272" spans="3:3" ht="14.25" customHeight="1" x14ac:dyDescent="0.3">
      <c r="C272" s="54"/>
    </row>
    <row r="273" spans="3:3" ht="14.25" customHeight="1" x14ac:dyDescent="0.3">
      <c r="C273" s="54"/>
    </row>
    <row r="274" spans="3:3" ht="14.25" customHeight="1" x14ac:dyDescent="0.3">
      <c r="C274" s="54"/>
    </row>
    <row r="275" spans="3:3" ht="14.25" customHeight="1" x14ac:dyDescent="0.3">
      <c r="C275" s="54"/>
    </row>
    <row r="276" spans="3:3" ht="14.25" customHeight="1" x14ac:dyDescent="0.3">
      <c r="C276" s="54"/>
    </row>
    <row r="277" spans="3:3" ht="14.25" customHeight="1" x14ac:dyDescent="0.3">
      <c r="C277" s="54"/>
    </row>
    <row r="278" spans="3:3" ht="14.25" customHeight="1" x14ac:dyDescent="0.3">
      <c r="C278" s="54"/>
    </row>
    <row r="279" spans="3:3" ht="14.25" customHeight="1" x14ac:dyDescent="0.3">
      <c r="C279" s="54"/>
    </row>
    <row r="280" spans="3:3" ht="14.25" customHeight="1" x14ac:dyDescent="0.3">
      <c r="C280" s="54"/>
    </row>
    <row r="281" spans="3:3" ht="14.25" customHeight="1" x14ac:dyDescent="0.3">
      <c r="C281" s="54"/>
    </row>
    <row r="282" spans="3:3" ht="14.25" customHeight="1" x14ac:dyDescent="0.3">
      <c r="C282" s="54"/>
    </row>
    <row r="283" spans="3:3" ht="14.25" customHeight="1" x14ac:dyDescent="0.3">
      <c r="C283" s="54"/>
    </row>
    <row r="284" spans="3:3" ht="14.25" customHeight="1" x14ac:dyDescent="0.3">
      <c r="C284" s="54"/>
    </row>
    <row r="285" spans="3:3" ht="14.25" customHeight="1" x14ac:dyDescent="0.3">
      <c r="C285" s="54"/>
    </row>
    <row r="286" spans="3:3" ht="14.25" customHeight="1" x14ac:dyDescent="0.3">
      <c r="C286" s="54"/>
    </row>
    <row r="287" spans="3:3" ht="14.25" customHeight="1" x14ac:dyDescent="0.3">
      <c r="C287" s="54"/>
    </row>
    <row r="288" spans="3:3" ht="14.25" customHeight="1" x14ac:dyDescent="0.3">
      <c r="C288" s="54"/>
    </row>
    <row r="289" spans="3:3" ht="14.25" customHeight="1" x14ac:dyDescent="0.3">
      <c r="C289" s="54"/>
    </row>
    <row r="290" spans="3:3" ht="14.25" customHeight="1" x14ac:dyDescent="0.3">
      <c r="C290" s="54"/>
    </row>
    <row r="291" spans="3:3" ht="14.25" customHeight="1" x14ac:dyDescent="0.3">
      <c r="C291" s="54"/>
    </row>
    <row r="292" spans="3:3" ht="14.25" customHeight="1" x14ac:dyDescent="0.3">
      <c r="C292" s="54"/>
    </row>
    <row r="293" spans="3:3" ht="14.25" customHeight="1" x14ac:dyDescent="0.3">
      <c r="C293" s="54"/>
    </row>
    <row r="294" spans="3:3" ht="14.25" customHeight="1" x14ac:dyDescent="0.3">
      <c r="C294" s="54"/>
    </row>
    <row r="295" spans="3:3" ht="14.25" customHeight="1" x14ac:dyDescent="0.3">
      <c r="C295" s="54"/>
    </row>
    <row r="296" spans="3:3" ht="14.25" customHeight="1" x14ac:dyDescent="0.3">
      <c r="C296" s="54"/>
    </row>
    <row r="297" spans="3:3" ht="14.25" customHeight="1" x14ac:dyDescent="0.3">
      <c r="C297" s="54"/>
    </row>
    <row r="298" spans="3:3" ht="14.25" customHeight="1" x14ac:dyDescent="0.3">
      <c r="C298" s="54"/>
    </row>
    <row r="299" spans="3:3" ht="14.25" customHeight="1" x14ac:dyDescent="0.3">
      <c r="C299" s="54"/>
    </row>
    <row r="300" spans="3:3" ht="14.25" customHeight="1" x14ac:dyDescent="0.3">
      <c r="C300" s="54"/>
    </row>
    <row r="301" spans="3:3" ht="14.25" customHeight="1" x14ac:dyDescent="0.3">
      <c r="C301" s="54"/>
    </row>
    <row r="302" spans="3:3" ht="14.25" customHeight="1" x14ac:dyDescent="0.3">
      <c r="C302" s="54"/>
    </row>
    <row r="303" spans="3:3" ht="14.25" customHeight="1" x14ac:dyDescent="0.3">
      <c r="C303" s="54"/>
    </row>
    <row r="304" spans="3:3" ht="14.25" customHeight="1" x14ac:dyDescent="0.3">
      <c r="C304" s="54"/>
    </row>
    <row r="305" spans="3:3" ht="14.25" customHeight="1" x14ac:dyDescent="0.3">
      <c r="C305" s="54"/>
    </row>
    <row r="306" spans="3:3" ht="14.25" customHeight="1" x14ac:dyDescent="0.3">
      <c r="C306" s="54"/>
    </row>
    <row r="307" spans="3:3" ht="14.25" customHeight="1" x14ac:dyDescent="0.3">
      <c r="C307" s="54"/>
    </row>
    <row r="308" spans="3:3" ht="14.25" customHeight="1" x14ac:dyDescent="0.3">
      <c r="C308" s="54"/>
    </row>
    <row r="309" spans="3:3" ht="14.25" customHeight="1" x14ac:dyDescent="0.3">
      <c r="C309" s="54"/>
    </row>
    <row r="310" spans="3:3" ht="14.25" customHeight="1" x14ac:dyDescent="0.3">
      <c r="C310" s="54"/>
    </row>
    <row r="311" spans="3:3" ht="14.25" customHeight="1" x14ac:dyDescent="0.3">
      <c r="C311" s="54"/>
    </row>
    <row r="312" spans="3:3" ht="14.25" customHeight="1" x14ac:dyDescent="0.3">
      <c r="C312" s="54"/>
    </row>
    <row r="313" spans="3:3" ht="14.25" customHeight="1" x14ac:dyDescent="0.3">
      <c r="C313" s="54"/>
    </row>
    <row r="314" spans="3:3" ht="14.25" customHeight="1" x14ac:dyDescent="0.3">
      <c r="C314" s="54"/>
    </row>
    <row r="315" spans="3:3" ht="14.25" customHeight="1" x14ac:dyDescent="0.3">
      <c r="C315" s="54"/>
    </row>
    <row r="316" spans="3:3" ht="14.25" customHeight="1" x14ac:dyDescent="0.3">
      <c r="C316" s="54"/>
    </row>
    <row r="317" spans="3:3" ht="14.25" customHeight="1" x14ac:dyDescent="0.3">
      <c r="C317" s="54"/>
    </row>
    <row r="318" spans="3:3" ht="14.25" customHeight="1" x14ac:dyDescent="0.3">
      <c r="C318" s="54"/>
    </row>
    <row r="319" spans="3:3" ht="14.25" customHeight="1" x14ac:dyDescent="0.3">
      <c r="C319" s="54"/>
    </row>
    <row r="320" spans="3:3" ht="14.25" customHeight="1" x14ac:dyDescent="0.3">
      <c r="C320" s="54"/>
    </row>
    <row r="321" spans="3:3" ht="14.25" customHeight="1" x14ac:dyDescent="0.3">
      <c r="C321" s="54"/>
    </row>
    <row r="322" spans="3:3" ht="14.25" customHeight="1" x14ac:dyDescent="0.3">
      <c r="C322" s="54"/>
    </row>
    <row r="323" spans="3:3" ht="14.25" customHeight="1" x14ac:dyDescent="0.3">
      <c r="C323" s="54"/>
    </row>
    <row r="324" spans="3:3" ht="14.25" customHeight="1" x14ac:dyDescent="0.3">
      <c r="C324" s="54"/>
    </row>
    <row r="325" spans="3:3" ht="14.25" customHeight="1" x14ac:dyDescent="0.3">
      <c r="C325" s="54"/>
    </row>
    <row r="326" spans="3:3" ht="14.25" customHeight="1" x14ac:dyDescent="0.3">
      <c r="C326" s="54"/>
    </row>
    <row r="327" spans="3:3" ht="14.25" customHeight="1" x14ac:dyDescent="0.3">
      <c r="C327" s="54"/>
    </row>
    <row r="328" spans="3:3" ht="14.25" customHeight="1" x14ac:dyDescent="0.3">
      <c r="C328" s="54"/>
    </row>
    <row r="329" spans="3:3" ht="14.25" customHeight="1" x14ac:dyDescent="0.3">
      <c r="C329" s="54"/>
    </row>
    <row r="330" spans="3:3" ht="14.25" customHeight="1" x14ac:dyDescent="0.3">
      <c r="C330" s="54"/>
    </row>
    <row r="331" spans="3:3" ht="14.25" customHeight="1" x14ac:dyDescent="0.3">
      <c r="C331" s="54"/>
    </row>
    <row r="332" spans="3:3" ht="14.25" customHeight="1" x14ac:dyDescent="0.3">
      <c r="C332" s="54"/>
    </row>
    <row r="333" spans="3:3" ht="14.25" customHeight="1" x14ac:dyDescent="0.3">
      <c r="C333" s="54"/>
    </row>
    <row r="334" spans="3:3" ht="14.25" customHeight="1" x14ac:dyDescent="0.3">
      <c r="C334" s="54"/>
    </row>
    <row r="335" spans="3:3" ht="14.25" customHeight="1" x14ac:dyDescent="0.3">
      <c r="C335" s="54"/>
    </row>
    <row r="336" spans="3:3" ht="14.25" customHeight="1" x14ac:dyDescent="0.3">
      <c r="C336" s="54"/>
    </row>
    <row r="337" spans="3:3" ht="14.25" customHeight="1" x14ac:dyDescent="0.3">
      <c r="C337" s="54"/>
    </row>
    <row r="338" spans="3:3" ht="14.25" customHeight="1" x14ac:dyDescent="0.3">
      <c r="C338" s="54"/>
    </row>
    <row r="339" spans="3:3" ht="14.25" customHeight="1" x14ac:dyDescent="0.3">
      <c r="C339" s="54"/>
    </row>
    <row r="340" spans="3:3" ht="14.25" customHeight="1" x14ac:dyDescent="0.3">
      <c r="C340" s="54"/>
    </row>
    <row r="341" spans="3:3" ht="14.25" customHeight="1" x14ac:dyDescent="0.3">
      <c r="C341" s="54"/>
    </row>
    <row r="342" spans="3:3" ht="14.25" customHeight="1" x14ac:dyDescent="0.3">
      <c r="C342" s="54"/>
    </row>
    <row r="343" spans="3:3" ht="14.25" customHeight="1" x14ac:dyDescent="0.3">
      <c r="C343" s="54"/>
    </row>
    <row r="344" spans="3:3" ht="14.25" customHeight="1" x14ac:dyDescent="0.3">
      <c r="C344" s="54"/>
    </row>
    <row r="345" spans="3:3" ht="14.25" customHeight="1" x14ac:dyDescent="0.3">
      <c r="C345" s="54"/>
    </row>
    <row r="346" spans="3:3" ht="14.25" customHeight="1" x14ac:dyDescent="0.3">
      <c r="C346" s="54"/>
    </row>
    <row r="347" spans="3:3" ht="14.25" customHeight="1" x14ac:dyDescent="0.3">
      <c r="C347" s="54"/>
    </row>
    <row r="348" spans="3:3" ht="14.25" customHeight="1" x14ac:dyDescent="0.3">
      <c r="C348" s="54"/>
    </row>
    <row r="349" spans="3:3" ht="14.25" customHeight="1" x14ac:dyDescent="0.3">
      <c r="C349" s="54"/>
    </row>
    <row r="350" spans="3:3" ht="14.25" customHeight="1" x14ac:dyDescent="0.3">
      <c r="C350" s="54"/>
    </row>
    <row r="351" spans="3:3" ht="14.25" customHeight="1" x14ac:dyDescent="0.3">
      <c r="C351" s="54"/>
    </row>
    <row r="352" spans="3:3" ht="14.25" customHeight="1" x14ac:dyDescent="0.3">
      <c r="C352" s="54"/>
    </row>
    <row r="353" spans="3:3" ht="14.25" customHeight="1" x14ac:dyDescent="0.3">
      <c r="C353" s="54"/>
    </row>
    <row r="354" spans="3:3" ht="14.25" customHeight="1" x14ac:dyDescent="0.3">
      <c r="C354" s="54"/>
    </row>
    <row r="355" spans="3:3" ht="14.25" customHeight="1" x14ac:dyDescent="0.3">
      <c r="C355" s="54"/>
    </row>
    <row r="356" spans="3:3" ht="14.25" customHeight="1" x14ac:dyDescent="0.3">
      <c r="C356" s="54"/>
    </row>
    <row r="357" spans="3:3" ht="14.25" customHeight="1" x14ac:dyDescent="0.3">
      <c r="C357" s="54"/>
    </row>
    <row r="358" spans="3:3" ht="14.25" customHeight="1" x14ac:dyDescent="0.3">
      <c r="C358" s="54"/>
    </row>
    <row r="359" spans="3:3" ht="14.25" customHeight="1" x14ac:dyDescent="0.3">
      <c r="C359" s="54"/>
    </row>
    <row r="360" spans="3:3" ht="14.25" customHeight="1" x14ac:dyDescent="0.3">
      <c r="C360" s="54"/>
    </row>
    <row r="361" spans="3:3" ht="14.25" customHeight="1" x14ac:dyDescent="0.3">
      <c r="C361" s="54"/>
    </row>
    <row r="362" spans="3:3" ht="14.25" customHeight="1" x14ac:dyDescent="0.3">
      <c r="C362" s="54"/>
    </row>
    <row r="363" spans="3:3" ht="14.25" customHeight="1" x14ac:dyDescent="0.3">
      <c r="C363" s="54"/>
    </row>
    <row r="364" spans="3:3" ht="14.25" customHeight="1" x14ac:dyDescent="0.3">
      <c r="C364" s="54"/>
    </row>
    <row r="365" spans="3:3" ht="14.25" customHeight="1" x14ac:dyDescent="0.3">
      <c r="C365" s="54"/>
    </row>
    <row r="366" spans="3:3" ht="14.25" customHeight="1" x14ac:dyDescent="0.3">
      <c r="C366" s="54"/>
    </row>
    <row r="367" spans="3:3" ht="14.25" customHeight="1" x14ac:dyDescent="0.3">
      <c r="C367" s="54"/>
    </row>
    <row r="368" spans="3:3" ht="14.25" customHeight="1" x14ac:dyDescent="0.3">
      <c r="C368" s="54"/>
    </row>
    <row r="369" spans="3:3" ht="14.25" customHeight="1" x14ac:dyDescent="0.3">
      <c r="C369" s="54"/>
    </row>
    <row r="370" spans="3:3" ht="14.25" customHeight="1" x14ac:dyDescent="0.3">
      <c r="C370" s="54"/>
    </row>
    <row r="371" spans="3:3" ht="14.25" customHeight="1" x14ac:dyDescent="0.3">
      <c r="C371" s="54"/>
    </row>
    <row r="372" spans="3:3" ht="14.25" customHeight="1" x14ac:dyDescent="0.3">
      <c r="C372" s="54"/>
    </row>
    <row r="373" spans="3:3" ht="14.25" customHeight="1" x14ac:dyDescent="0.3">
      <c r="C373" s="54"/>
    </row>
    <row r="374" spans="3:3" ht="14.25" customHeight="1" x14ac:dyDescent="0.3">
      <c r="C374" s="54"/>
    </row>
    <row r="375" spans="3:3" ht="14.25" customHeight="1" x14ac:dyDescent="0.3">
      <c r="C375" s="54"/>
    </row>
    <row r="376" spans="3:3" ht="14.25" customHeight="1" x14ac:dyDescent="0.3">
      <c r="C376" s="54"/>
    </row>
    <row r="377" spans="3:3" ht="14.25" customHeight="1" x14ac:dyDescent="0.3">
      <c r="C377" s="54"/>
    </row>
    <row r="378" spans="3:3" ht="14.25" customHeight="1" x14ac:dyDescent="0.3">
      <c r="C378" s="54"/>
    </row>
    <row r="379" spans="3:3" ht="14.25" customHeight="1" x14ac:dyDescent="0.3">
      <c r="C379" s="54"/>
    </row>
    <row r="380" spans="3:3" ht="14.25" customHeight="1" x14ac:dyDescent="0.3">
      <c r="C380" s="54"/>
    </row>
    <row r="381" spans="3:3" ht="14.25" customHeight="1" x14ac:dyDescent="0.3">
      <c r="C381" s="54"/>
    </row>
    <row r="382" spans="3:3" ht="14.25" customHeight="1" x14ac:dyDescent="0.3">
      <c r="C382" s="54"/>
    </row>
    <row r="383" spans="3:3" ht="14.25" customHeight="1" x14ac:dyDescent="0.3">
      <c r="C383" s="54"/>
    </row>
    <row r="384" spans="3:3" ht="14.25" customHeight="1" x14ac:dyDescent="0.3">
      <c r="C384" s="54"/>
    </row>
    <row r="385" spans="3:3" ht="14.25" customHeight="1" x14ac:dyDescent="0.3">
      <c r="C385" s="54"/>
    </row>
    <row r="386" spans="3:3" ht="14.25" customHeight="1" x14ac:dyDescent="0.3">
      <c r="C386" s="54"/>
    </row>
    <row r="387" spans="3:3" ht="14.25" customHeight="1" x14ac:dyDescent="0.3">
      <c r="C387" s="54"/>
    </row>
    <row r="388" spans="3:3" ht="14.25" customHeight="1" x14ac:dyDescent="0.3">
      <c r="C388" s="54"/>
    </row>
    <row r="389" spans="3:3" ht="14.25" customHeight="1" x14ac:dyDescent="0.3">
      <c r="C389" s="54"/>
    </row>
    <row r="390" spans="3:3" ht="14.25" customHeight="1" x14ac:dyDescent="0.3">
      <c r="C390" s="54"/>
    </row>
    <row r="391" spans="3:3" ht="14.25" customHeight="1" x14ac:dyDescent="0.3">
      <c r="C391" s="54"/>
    </row>
    <row r="392" spans="3:3" ht="14.25" customHeight="1" x14ac:dyDescent="0.3">
      <c r="C392" s="54"/>
    </row>
    <row r="393" spans="3:3" ht="14.25" customHeight="1" x14ac:dyDescent="0.3">
      <c r="C393" s="54"/>
    </row>
    <row r="394" spans="3:3" ht="14.25" customHeight="1" x14ac:dyDescent="0.3">
      <c r="C394" s="54"/>
    </row>
    <row r="395" spans="3:3" ht="14.25" customHeight="1" x14ac:dyDescent="0.3">
      <c r="C395" s="54"/>
    </row>
    <row r="396" spans="3:3" ht="14.25" customHeight="1" x14ac:dyDescent="0.3">
      <c r="C396" s="54"/>
    </row>
    <row r="397" spans="3:3" ht="14.25" customHeight="1" x14ac:dyDescent="0.3">
      <c r="C397" s="54"/>
    </row>
    <row r="398" spans="3:3" ht="14.25" customHeight="1" x14ac:dyDescent="0.3">
      <c r="C398" s="54"/>
    </row>
    <row r="399" spans="3:3" ht="14.25" customHeight="1" x14ac:dyDescent="0.3">
      <c r="C399" s="54"/>
    </row>
    <row r="400" spans="3:3" ht="14.25" customHeight="1" x14ac:dyDescent="0.3">
      <c r="C400" s="54"/>
    </row>
    <row r="401" spans="3:3" ht="14.25" customHeight="1" x14ac:dyDescent="0.3">
      <c r="C401" s="54"/>
    </row>
    <row r="402" spans="3:3" ht="14.25" customHeight="1" x14ac:dyDescent="0.3">
      <c r="C402" s="54"/>
    </row>
    <row r="403" spans="3:3" ht="14.25" customHeight="1" x14ac:dyDescent="0.3">
      <c r="C403" s="54"/>
    </row>
    <row r="404" spans="3:3" ht="14.25" customHeight="1" x14ac:dyDescent="0.3">
      <c r="C404" s="54"/>
    </row>
    <row r="405" spans="3:3" ht="14.25" customHeight="1" x14ac:dyDescent="0.3">
      <c r="C405" s="54"/>
    </row>
    <row r="406" spans="3:3" ht="14.25" customHeight="1" x14ac:dyDescent="0.3">
      <c r="C406" s="54"/>
    </row>
    <row r="407" spans="3:3" ht="14.25" customHeight="1" x14ac:dyDescent="0.3">
      <c r="C407" s="54"/>
    </row>
    <row r="408" spans="3:3" ht="14.25" customHeight="1" x14ac:dyDescent="0.3">
      <c r="C408" s="54"/>
    </row>
    <row r="409" spans="3:3" ht="14.25" customHeight="1" x14ac:dyDescent="0.3">
      <c r="C409" s="54"/>
    </row>
    <row r="410" spans="3:3" ht="14.25" customHeight="1" x14ac:dyDescent="0.3">
      <c r="C410" s="54"/>
    </row>
    <row r="411" spans="3:3" ht="14.25" customHeight="1" x14ac:dyDescent="0.3">
      <c r="C411" s="54"/>
    </row>
    <row r="412" spans="3:3" ht="14.25" customHeight="1" x14ac:dyDescent="0.3">
      <c r="C412" s="54"/>
    </row>
    <row r="413" spans="3:3" ht="14.25" customHeight="1" x14ac:dyDescent="0.3">
      <c r="C413" s="54"/>
    </row>
    <row r="414" spans="3:3" ht="14.25" customHeight="1" x14ac:dyDescent="0.3">
      <c r="C414" s="54"/>
    </row>
    <row r="415" spans="3:3" ht="14.25" customHeight="1" x14ac:dyDescent="0.3">
      <c r="C415" s="54"/>
    </row>
    <row r="416" spans="3:3" ht="14.25" customHeight="1" x14ac:dyDescent="0.3">
      <c r="C416" s="54"/>
    </row>
    <row r="417" spans="3:3" ht="14.25" customHeight="1" x14ac:dyDescent="0.3">
      <c r="C417" s="54"/>
    </row>
    <row r="418" spans="3:3" ht="14.25" customHeight="1" x14ac:dyDescent="0.3">
      <c r="C418" s="54"/>
    </row>
    <row r="419" spans="3:3" ht="14.25" customHeight="1" x14ac:dyDescent="0.3">
      <c r="C419" s="54"/>
    </row>
    <row r="420" spans="3:3" ht="14.25" customHeight="1" x14ac:dyDescent="0.3">
      <c r="C420" s="54"/>
    </row>
    <row r="421" spans="3:3" ht="14.25" customHeight="1" x14ac:dyDescent="0.3">
      <c r="C421" s="54"/>
    </row>
    <row r="422" spans="3:3" ht="14.25" customHeight="1" x14ac:dyDescent="0.3">
      <c r="C422" s="54"/>
    </row>
    <row r="423" spans="3:3" ht="14.25" customHeight="1" x14ac:dyDescent="0.3">
      <c r="C423" s="54"/>
    </row>
    <row r="424" spans="3:3" ht="14.25" customHeight="1" x14ac:dyDescent="0.3">
      <c r="C424" s="54"/>
    </row>
    <row r="425" spans="3:3" ht="14.25" customHeight="1" x14ac:dyDescent="0.3">
      <c r="C425" s="54"/>
    </row>
    <row r="426" spans="3:3" ht="14.25" customHeight="1" x14ac:dyDescent="0.3">
      <c r="C426" s="54"/>
    </row>
    <row r="427" spans="3:3" ht="14.25" customHeight="1" x14ac:dyDescent="0.3">
      <c r="C427" s="54"/>
    </row>
    <row r="428" spans="3:3" ht="14.25" customHeight="1" x14ac:dyDescent="0.3">
      <c r="C428" s="54"/>
    </row>
    <row r="429" spans="3:3" ht="14.25" customHeight="1" x14ac:dyDescent="0.3">
      <c r="C429" s="54"/>
    </row>
    <row r="430" spans="3:3" ht="14.25" customHeight="1" x14ac:dyDescent="0.3">
      <c r="C430" s="54"/>
    </row>
    <row r="431" spans="3:3" ht="14.25" customHeight="1" x14ac:dyDescent="0.3">
      <c r="C431" s="54"/>
    </row>
    <row r="432" spans="3:3" ht="14.25" customHeight="1" x14ac:dyDescent="0.3">
      <c r="C432" s="54"/>
    </row>
    <row r="433" spans="3:3" ht="14.25" customHeight="1" x14ac:dyDescent="0.3">
      <c r="C433" s="54"/>
    </row>
    <row r="434" spans="3:3" ht="14.25" customHeight="1" x14ac:dyDescent="0.3">
      <c r="C434" s="54"/>
    </row>
    <row r="435" spans="3:3" ht="14.25" customHeight="1" x14ac:dyDescent="0.3">
      <c r="C435" s="54"/>
    </row>
    <row r="436" spans="3:3" ht="14.25" customHeight="1" x14ac:dyDescent="0.3">
      <c r="C436" s="54"/>
    </row>
    <row r="437" spans="3:3" ht="14.25" customHeight="1" x14ac:dyDescent="0.3">
      <c r="C437" s="54"/>
    </row>
    <row r="438" spans="3:3" ht="14.25" customHeight="1" x14ac:dyDescent="0.3">
      <c r="C438" s="54"/>
    </row>
    <row r="439" spans="3:3" ht="14.25" customHeight="1" x14ac:dyDescent="0.3">
      <c r="C439" s="54"/>
    </row>
    <row r="440" spans="3:3" ht="14.25" customHeight="1" x14ac:dyDescent="0.3">
      <c r="C440" s="54"/>
    </row>
    <row r="441" spans="3:3" ht="14.25" customHeight="1" x14ac:dyDescent="0.3">
      <c r="C441" s="54"/>
    </row>
    <row r="442" spans="3:3" ht="14.25" customHeight="1" x14ac:dyDescent="0.3">
      <c r="C442" s="54"/>
    </row>
    <row r="443" spans="3:3" ht="14.25" customHeight="1" x14ac:dyDescent="0.3">
      <c r="C443" s="54"/>
    </row>
    <row r="444" spans="3:3" ht="14.25" customHeight="1" x14ac:dyDescent="0.3">
      <c r="C444" s="54"/>
    </row>
    <row r="445" spans="3:3" ht="14.25" customHeight="1" x14ac:dyDescent="0.3">
      <c r="C445" s="54"/>
    </row>
    <row r="446" spans="3:3" ht="14.25" customHeight="1" x14ac:dyDescent="0.3">
      <c r="C446" s="54"/>
    </row>
    <row r="447" spans="3:3" ht="14.25" customHeight="1" x14ac:dyDescent="0.3">
      <c r="C447" s="54"/>
    </row>
    <row r="448" spans="3:3" ht="14.25" customHeight="1" x14ac:dyDescent="0.3">
      <c r="C448" s="54"/>
    </row>
    <row r="449" spans="3:3" ht="14.25" customHeight="1" x14ac:dyDescent="0.3">
      <c r="C449" s="54"/>
    </row>
    <row r="450" spans="3:3" ht="14.25" customHeight="1" x14ac:dyDescent="0.3">
      <c r="C450" s="54"/>
    </row>
    <row r="451" spans="3:3" ht="14.25" customHeight="1" x14ac:dyDescent="0.3">
      <c r="C451" s="54"/>
    </row>
    <row r="452" spans="3:3" ht="14.25" customHeight="1" x14ac:dyDescent="0.3">
      <c r="C452" s="54"/>
    </row>
    <row r="453" spans="3:3" ht="14.25" customHeight="1" x14ac:dyDescent="0.3">
      <c r="C453" s="54"/>
    </row>
    <row r="454" spans="3:3" ht="14.25" customHeight="1" x14ac:dyDescent="0.3">
      <c r="C454" s="54"/>
    </row>
    <row r="455" spans="3:3" ht="14.25" customHeight="1" x14ac:dyDescent="0.3">
      <c r="C455" s="54"/>
    </row>
    <row r="456" spans="3:3" ht="14.25" customHeight="1" x14ac:dyDescent="0.3">
      <c r="C456" s="54"/>
    </row>
    <row r="457" spans="3:3" ht="14.25" customHeight="1" x14ac:dyDescent="0.3">
      <c r="C457" s="54"/>
    </row>
    <row r="458" spans="3:3" ht="14.25" customHeight="1" x14ac:dyDescent="0.3">
      <c r="C458" s="54"/>
    </row>
    <row r="459" spans="3:3" ht="14.25" customHeight="1" x14ac:dyDescent="0.3">
      <c r="C459" s="54"/>
    </row>
    <row r="460" spans="3:3" ht="14.25" customHeight="1" x14ac:dyDescent="0.3">
      <c r="C460" s="54"/>
    </row>
    <row r="461" spans="3:3" ht="14.25" customHeight="1" x14ac:dyDescent="0.3">
      <c r="C461" s="54"/>
    </row>
    <row r="462" spans="3:3" ht="14.25" customHeight="1" x14ac:dyDescent="0.3">
      <c r="C462" s="54"/>
    </row>
    <row r="463" spans="3:3" ht="14.25" customHeight="1" x14ac:dyDescent="0.3">
      <c r="C463" s="54"/>
    </row>
    <row r="464" spans="3:3" ht="14.25" customHeight="1" x14ac:dyDescent="0.3">
      <c r="C464" s="54"/>
    </row>
    <row r="465" spans="3:3" ht="14.25" customHeight="1" x14ac:dyDescent="0.3">
      <c r="C465" s="54"/>
    </row>
    <row r="466" spans="3:3" ht="14.25" customHeight="1" x14ac:dyDescent="0.3">
      <c r="C466" s="54"/>
    </row>
    <row r="467" spans="3:3" ht="14.25" customHeight="1" x14ac:dyDescent="0.3">
      <c r="C467" s="54"/>
    </row>
    <row r="468" spans="3:3" ht="14.25" customHeight="1" x14ac:dyDescent="0.3">
      <c r="C468" s="54"/>
    </row>
    <row r="469" spans="3:3" ht="14.25" customHeight="1" x14ac:dyDescent="0.3">
      <c r="C469" s="54"/>
    </row>
    <row r="470" spans="3:3" ht="14.25" customHeight="1" x14ac:dyDescent="0.3">
      <c r="C470" s="54"/>
    </row>
    <row r="471" spans="3:3" ht="14.25" customHeight="1" x14ac:dyDescent="0.3">
      <c r="C471" s="54"/>
    </row>
    <row r="472" spans="3:3" ht="14.25" customHeight="1" x14ac:dyDescent="0.3">
      <c r="C472" s="54"/>
    </row>
    <row r="473" spans="3:3" ht="14.25" customHeight="1" x14ac:dyDescent="0.3">
      <c r="C473" s="54"/>
    </row>
    <row r="474" spans="3:3" ht="14.25" customHeight="1" x14ac:dyDescent="0.3">
      <c r="C474" s="54"/>
    </row>
    <row r="475" spans="3:3" ht="14.25" customHeight="1" x14ac:dyDescent="0.3">
      <c r="C475" s="54"/>
    </row>
    <row r="476" spans="3:3" ht="14.25" customHeight="1" x14ac:dyDescent="0.3">
      <c r="C476" s="54"/>
    </row>
    <row r="477" spans="3:3" ht="14.25" customHeight="1" x14ac:dyDescent="0.3">
      <c r="C477" s="54"/>
    </row>
    <row r="478" spans="3:3" ht="14.25" customHeight="1" x14ac:dyDescent="0.3">
      <c r="C478" s="54"/>
    </row>
    <row r="479" spans="3:3" ht="14.25" customHeight="1" x14ac:dyDescent="0.3">
      <c r="C479" s="54"/>
    </row>
    <row r="480" spans="3:3" ht="14.25" customHeight="1" x14ac:dyDescent="0.3">
      <c r="C480" s="54"/>
    </row>
    <row r="481" spans="3:3" ht="14.25" customHeight="1" x14ac:dyDescent="0.3">
      <c r="C481" s="54"/>
    </row>
    <row r="482" spans="3:3" ht="14.25" customHeight="1" x14ac:dyDescent="0.3">
      <c r="C482" s="54"/>
    </row>
    <row r="483" spans="3:3" ht="14.25" customHeight="1" x14ac:dyDescent="0.3">
      <c r="C483" s="54"/>
    </row>
    <row r="484" spans="3:3" ht="14.25" customHeight="1" x14ac:dyDescent="0.3">
      <c r="C484" s="54"/>
    </row>
    <row r="485" spans="3:3" ht="14.25" customHeight="1" x14ac:dyDescent="0.3">
      <c r="C485" s="54"/>
    </row>
    <row r="486" spans="3:3" ht="14.25" customHeight="1" x14ac:dyDescent="0.3">
      <c r="C486" s="54"/>
    </row>
    <row r="487" spans="3:3" ht="14.25" customHeight="1" x14ac:dyDescent="0.3">
      <c r="C487" s="54"/>
    </row>
    <row r="488" spans="3:3" ht="14.25" customHeight="1" x14ac:dyDescent="0.3">
      <c r="C488" s="54"/>
    </row>
    <row r="489" spans="3:3" ht="14.25" customHeight="1" x14ac:dyDescent="0.3">
      <c r="C489" s="54"/>
    </row>
    <row r="490" spans="3:3" ht="14.25" customHeight="1" x14ac:dyDescent="0.3">
      <c r="C490" s="54"/>
    </row>
    <row r="491" spans="3:3" ht="14.25" customHeight="1" x14ac:dyDescent="0.3">
      <c r="C491" s="54"/>
    </row>
    <row r="492" spans="3:3" ht="14.25" customHeight="1" x14ac:dyDescent="0.3">
      <c r="C492" s="54"/>
    </row>
    <row r="493" spans="3:3" ht="14.25" customHeight="1" x14ac:dyDescent="0.3">
      <c r="C493" s="54"/>
    </row>
    <row r="494" spans="3:3" ht="14.25" customHeight="1" x14ac:dyDescent="0.3">
      <c r="C494" s="54"/>
    </row>
    <row r="495" spans="3:3" ht="14.25" customHeight="1" x14ac:dyDescent="0.3">
      <c r="C495" s="54"/>
    </row>
    <row r="496" spans="3:3" ht="14.25" customHeight="1" x14ac:dyDescent="0.3">
      <c r="C496" s="54"/>
    </row>
    <row r="497" spans="3:3" ht="14.25" customHeight="1" x14ac:dyDescent="0.3">
      <c r="C497" s="54"/>
    </row>
    <row r="498" spans="3:3" ht="14.25" customHeight="1" x14ac:dyDescent="0.3">
      <c r="C498" s="54"/>
    </row>
    <row r="499" spans="3:3" ht="14.25" customHeight="1" x14ac:dyDescent="0.3">
      <c r="C499" s="54"/>
    </row>
    <row r="500" spans="3:3" ht="14.25" customHeight="1" x14ac:dyDescent="0.3">
      <c r="C500" s="54"/>
    </row>
    <row r="501" spans="3:3" ht="14.25" customHeight="1" x14ac:dyDescent="0.3">
      <c r="C501" s="54"/>
    </row>
    <row r="502" spans="3:3" ht="14.25" customHeight="1" x14ac:dyDescent="0.3">
      <c r="C502" s="54"/>
    </row>
    <row r="503" spans="3:3" ht="14.25" customHeight="1" x14ac:dyDescent="0.3">
      <c r="C503" s="54"/>
    </row>
    <row r="504" spans="3:3" ht="14.25" customHeight="1" x14ac:dyDescent="0.3">
      <c r="C504" s="54"/>
    </row>
    <row r="505" spans="3:3" ht="14.25" customHeight="1" x14ac:dyDescent="0.3">
      <c r="C505" s="54"/>
    </row>
    <row r="506" spans="3:3" ht="14.25" customHeight="1" x14ac:dyDescent="0.3">
      <c r="C506" s="54"/>
    </row>
    <row r="507" spans="3:3" ht="14.25" customHeight="1" x14ac:dyDescent="0.3">
      <c r="C507" s="54"/>
    </row>
    <row r="508" spans="3:3" ht="14.25" customHeight="1" x14ac:dyDescent="0.3">
      <c r="C508" s="54"/>
    </row>
    <row r="509" spans="3:3" ht="14.25" customHeight="1" x14ac:dyDescent="0.3">
      <c r="C509" s="54"/>
    </row>
    <row r="510" spans="3:3" ht="14.25" customHeight="1" x14ac:dyDescent="0.3">
      <c r="C510" s="54"/>
    </row>
    <row r="511" spans="3:3" ht="14.25" customHeight="1" x14ac:dyDescent="0.3">
      <c r="C511" s="54"/>
    </row>
    <row r="512" spans="3:3" ht="14.25" customHeight="1" x14ac:dyDescent="0.3">
      <c r="C512" s="54"/>
    </row>
    <row r="513" spans="3:3" ht="14.25" customHeight="1" x14ac:dyDescent="0.3">
      <c r="C513" s="54"/>
    </row>
    <row r="514" spans="3:3" ht="14.25" customHeight="1" x14ac:dyDescent="0.3">
      <c r="C514" s="54"/>
    </row>
    <row r="515" spans="3:3" ht="14.25" customHeight="1" x14ac:dyDescent="0.3">
      <c r="C515" s="54"/>
    </row>
    <row r="516" spans="3:3" ht="14.25" customHeight="1" x14ac:dyDescent="0.3">
      <c r="C516" s="54"/>
    </row>
    <row r="517" spans="3:3" ht="14.25" customHeight="1" x14ac:dyDescent="0.3">
      <c r="C517" s="54"/>
    </row>
    <row r="518" spans="3:3" ht="14.25" customHeight="1" x14ac:dyDescent="0.3">
      <c r="C518" s="54"/>
    </row>
    <row r="519" spans="3:3" ht="14.25" customHeight="1" x14ac:dyDescent="0.3">
      <c r="C519" s="54"/>
    </row>
    <row r="520" spans="3:3" ht="14.25" customHeight="1" x14ac:dyDescent="0.3">
      <c r="C520" s="54"/>
    </row>
    <row r="521" spans="3:3" ht="14.25" customHeight="1" x14ac:dyDescent="0.3">
      <c r="C521" s="54"/>
    </row>
    <row r="522" spans="3:3" ht="14.25" customHeight="1" x14ac:dyDescent="0.3">
      <c r="C522" s="54"/>
    </row>
    <row r="523" spans="3:3" ht="14.25" customHeight="1" x14ac:dyDescent="0.3">
      <c r="C523" s="54"/>
    </row>
    <row r="524" spans="3:3" ht="14.25" customHeight="1" x14ac:dyDescent="0.3">
      <c r="C524" s="54"/>
    </row>
    <row r="525" spans="3:3" ht="14.25" customHeight="1" x14ac:dyDescent="0.3">
      <c r="C525" s="54"/>
    </row>
    <row r="526" spans="3:3" ht="14.25" customHeight="1" x14ac:dyDescent="0.3">
      <c r="C526" s="54"/>
    </row>
    <row r="527" spans="3:3" ht="14.25" customHeight="1" x14ac:dyDescent="0.3">
      <c r="C527" s="54"/>
    </row>
    <row r="528" spans="3:3" ht="14.25" customHeight="1" x14ac:dyDescent="0.3">
      <c r="C528" s="54"/>
    </row>
    <row r="529" spans="3:3" ht="14.25" customHeight="1" x14ac:dyDescent="0.3">
      <c r="C529" s="54"/>
    </row>
    <row r="530" spans="3:3" ht="14.25" customHeight="1" x14ac:dyDescent="0.3">
      <c r="C530" s="54"/>
    </row>
    <row r="531" spans="3:3" ht="14.25" customHeight="1" x14ac:dyDescent="0.3">
      <c r="C531" s="54"/>
    </row>
    <row r="532" spans="3:3" ht="14.25" customHeight="1" x14ac:dyDescent="0.3">
      <c r="C532" s="54"/>
    </row>
    <row r="533" spans="3:3" ht="14.25" customHeight="1" x14ac:dyDescent="0.3">
      <c r="C533" s="54"/>
    </row>
    <row r="534" spans="3:3" ht="14.25" customHeight="1" x14ac:dyDescent="0.3">
      <c r="C534" s="54"/>
    </row>
    <row r="535" spans="3:3" ht="14.25" customHeight="1" x14ac:dyDescent="0.3">
      <c r="C535" s="54"/>
    </row>
    <row r="536" spans="3:3" ht="14.25" customHeight="1" x14ac:dyDescent="0.3">
      <c r="C536" s="54"/>
    </row>
    <row r="537" spans="3:3" ht="14.25" customHeight="1" x14ac:dyDescent="0.3">
      <c r="C537" s="54"/>
    </row>
    <row r="538" spans="3:3" ht="14.25" customHeight="1" x14ac:dyDescent="0.3">
      <c r="C538" s="54"/>
    </row>
    <row r="539" spans="3:3" ht="14.25" customHeight="1" x14ac:dyDescent="0.3">
      <c r="C539" s="54"/>
    </row>
    <row r="540" spans="3:3" ht="14.25" customHeight="1" x14ac:dyDescent="0.3">
      <c r="C540" s="54"/>
    </row>
    <row r="541" spans="3:3" ht="14.25" customHeight="1" x14ac:dyDescent="0.3">
      <c r="C541" s="54"/>
    </row>
    <row r="542" spans="3:3" ht="14.25" customHeight="1" x14ac:dyDescent="0.3">
      <c r="C542" s="54"/>
    </row>
    <row r="543" spans="3:3" ht="14.25" customHeight="1" x14ac:dyDescent="0.3">
      <c r="C543" s="54"/>
    </row>
    <row r="544" spans="3:3" ht="14.25" customHeight="1" x14ac:dyDescent="0.3">
      <c r="C544" s="54"/>
    </row>
    <row r="545" spans="3:3" ht="14.25" customHeight="1" x14ac:dyDescent="0.3">
      <c r="C545" s="54"/>
    </row>
    <row r="546" spans="3:3" ht="14.25" customHeight="1" x14ac:dyDescent="0.3">
      <c r="C546" s="54"/>
    </row>
    <row r="547" spans="3:3" ht="14.25" customHeight="1" x14ac:dyDescent="0.3">
      <c r="C547" s="54"/>
    </row>
    <row r="548" spans="3:3" ht="14.25" customHeight="1" x14ac:dyDescent="0.3">
      <c r="C548" s="54"/>
    </row>
    <row r="549" spans="3:3" ht="14.25" customHeight="1" x14ac:dyDescent="0.3">
      <c r="C549" s="54"/>
    </row>
    <row r="550" spans="3:3" ht="14.25" customHeight="1" x14ac:dyDescent="0.3">
      <c r="C550" s="54"/>
    </row>
    <row r="551" spans="3:3" ht="14.25" customHeight="1" x14ac:dyDescent="0.3">
      <c r="C551" s="54"/>
    </row>
    <row r="552" spans="3:3" ht="14.25" customHeight="1" x14ac:dyDescent="0.3">
      <c r="C552" s="54"/>
    </row>
    <row r="553" spans="3:3" ht="14.25" customHeight="1" x14ac:dyDescent="0.3">
      <c r="C553" s="54"/>
    </row>
    <row r="554" spans="3:3" ht="14.25" customHeight="1" x14ac:dyDescent="0.3">
      <c r="C554" s="54"/>
    </row>
    <row r="555" spans="3:3" ht="14.25" customHeight="1" x14ac:dyDescent="0.3">
      <c r="C555" s="54"/>
    </row>
    <row r="556" spans="3:3" ht="14.25" customHeight="1" x14ac:dyDescent="0.3">
      <c r="C556" s="54"/>
    </row>
    <row r="557" spans="3:3" ht="14.25" customHeight="1" x14ac:dyDescent="0.3">
      <c r="C557" s="54"/>
    </row>
    <row r="558" spans="3:3" ht="14.25" customHeight="1" x14ac:dyDescent="0.3">
      <c r="C558" s="54"/>
    </row>
    <row r="559" spans="3:3" ht="14.25" customHeight="1" x14ac:dyDescent="0.3">
      <c r="C559" s="54"/>
    </row>
    <row r="560" spans="3:3" ht="14.25" customHeight="1" x14ac:dyDescent="0.3">
      <c r="C560" s="54"/>
    </row>
    <row r="561" spans="3:3" ht="14.25" customHeight="1" x14ac:dyDescent="0.3">
      <c r="C561" s="54"/>
    </row>
    <row r="562" spans="3:3" ht="14.25" customHeight="1" x14ac:dyDescent="0.3">
      <c r="C562" s="54"/>
    </row>
    <row r="563" spans="3:3" ht="14.25" customHeight="1" x14ac:dyDescent="0.3">
      <c r="C563" s="54"/>
    </row>
    <row r="564" spans="3:3" ht="14.25" customHeight="1" x14ac:dyDescent="0.3">
      <c r="C564" s="54"/>
    </row>
    <row r="565" spans="3:3" ht="14.25" customHeight="1" x14ac:dyDescent="0.3">
      <c r="C565" s="54"/>
    </row>
    <row r="566" spans="3:3" ht="14.25" customHeight="1" x14ac:dyDescent="0.3">
      <c r="C566" s="54"/>
    </row>
    <row r="567" spans="3:3" ht="14.25" customHeight="1" x14ac:dyDescent="0.3">
      <c r="C567" s="54"/>
    </row>
    <row r="568" spans="3:3" ht="14.25" customHeight="1" x14ac:dyDescent="0.3">
      <c r="C568" s="54"/>
    </row>
    <row r="569" spans="3:3" ht="14.25" customHeight="1" x14ac:dyDescent="0.3">
      <c r="C569" s="54"/>
    </row>
    <row r="570" spans="3:3" ht="14.25" customHeight="1" x14ac:dyDescent="0.3">
      <c r="C570" s="54"/>
    </row>
    <row r="571" spans="3:3" ht="14.25" customHeight="1" x14ac:dyDescent="0.3">
      <c r="C571" s="54"/>
    </row>
    <row r="572" spans="3:3" ht="14.25" customHeight="1" x14ac:dyDescent="0.3">
      <c r="C572" s="54"/>
    </row>
    <row r="573" spans="3:3" ht="14.25" customHeight="1" x14ac:dyDescent="0.3">
      <c r="C573" s="54"/>
    </row>
    <row r="574" spans="3:3" ht="14.25" customHeight="1" x14ac:dyDescent="0.3">
      <c r="C574" s="54"/>
    </row>
    <row r="575" spans="3:3" ht="14.25" customHeight="1" x14ac:dyDescent="0.3">
      <c r="C575" s="54"/>
    </row>
    <row r="576" spans="3:3" ht="14.25" customHeight="1" x14ac:dyDescent="0.3">
      <c r="C576" s="54"/>
    </row>
    <row r="577" spans="3:3" ht="14.25" customHeight="1" x14ac:dyDescent="0.3">
      <c r="C577" s="54"/>
    </row>
    <row r="578" spans="3:3" ht="14.25" customHeight="1" x14ac:dyDescent="0.3">
      <c r="C578" s="54"/>
    </row>
    <row r="579" spans="3:3" ht="14.25" customHeight="1" x14ac:dyDescent="0.3">
      <c r="C579" s="54"/>
    </row>
    <row r="580" spans="3:3" ht="14.25" customHeight="1" x14ac:dyDescent="0.3">
      <c r="C580" s="54"/>
    </row>
    <row r="581" spans="3:3" ht="14.25" customHeight="1" x14ac:dyDescent="0.3">
      <c r="C581" s="54"/>
    </row>
    <row r="582" spans="3:3" ht="14.25" customHeight="1" x14ac:dyDescent="0.3">
      <c r="C582" s="54"/>
    </row>
    <row r="583" spans="3:3" ht="14.25" customHeight="1" x14ac:dyDescent="0.3">
      <c r="C583" s="54"/>
    </row>
    <row r="584" spans="3:3" ht="14.25" customHeight="1" x14ac:dyDescent="0.3">
      <c r="C584" s="54"/>
    </row>
    <row r="585" spans="3:3" ht="14.25" customHeight="1" x14ac:dyDescent="0.3">
      <c r="C585" s="54"/>
    </row>
    <row r="586" spans="3:3" ht="14.25" customHeight="1" x14ac:dyDescent="0.3">
      <c r="C586" s="54"/>
    </row>
    <row r="587" spans="3:3" ht="14.25" customHeight="1" x14ac:dyDescent="0.3">
      <c r="C587" s="54"/>
    </row>
    <row r="588" spans="3:3" ht="14.25" customHeight="1" x14ac:dyDescent="0.3">
      <c r="C588" s="54"/>
    </row>
    <row r="589" spans="3:3" ht="14.25" customHeight="1" x14ac:dyDescent="0.3">
      <c r="C589" s="54"/>
    </row>
    <row r="590" spans="3:3" ht="14.25" customHeight="1" x14ac:dyDescent="0.3">
      <c r="C590" s="54"/>
    </row>
    <row r="591" spans="3:3" ht="14.25" customHeight="1" x14ac:dyDescent="0.3">
      <c r="C591" s="54"/>
    </row>
    <row r="592" spans="3:3" ht="14.25" customHeight="1" x14ac:dyDescent="0.3">
      <c r="C592" s="54"/>
    </row>
    <row r="593" spans="3:3" ht="14.25" customHeight="1" x14ac:dyDescent="0.3">
      <c r="C593" s="54"/>
    </row>
    <row r="594" spans="3:3" ht="14.25" customHeight="1" x14ac:dyDescent="0.3">
      <c r="C594" s="54"/>
    </row>
    <row r="595" spans="3:3" ht="14.25" customHeight="1" x14ac:dyDescent="0.3">
      <c r="C595" s="54"/>
    </row>
    <row r="596" spans="3:3" ht="14.25" customHeight="1" x14ac:dyDescent="0.3">
      <c r="C596" s="54"/>
    </row>
    <row r="597" spans="3:3" ht="14.25" customHeight="1" x14ac:dyDescent="0.3">
      <c r="C597" s="54"/>
    </row>
    <row r="598" spans="3:3" ht="14.25" customHeight="1" x14ac:dyDescent="0.3">
      <c r="C598" s="54"/>
    </row>
    <row r="599" spans="3:3" ht="14.25" customHeight="1" x14ac:dyDescent="0.3">
      <c r="C599" s="54"/>
    </row>
    <row r="600" spans="3:3" ht="14.25" customHeight="1" x14ac:dyDescent="0.3">
      <c r="C600" s="54"/>
    </row>
    <row r="601" spans="3:3" ht="14.25" customHeight="1" x14ac:dyDescent="0.3">
      <c r="C601" s="54"/>
    </row>
    <row r="602" spans="3:3" ht="14.25" customHeight="1" x14ac:dyDescent="0.3">
      <c r="C602" s="54"/>
    </row>
    <row r="603" spans="3:3" ht="14.25" customHeight="1" x14ac:dyDescent="0.3">
      <c r="C603" s="54"/>
    </row>
    <row r="604" spans="3:3" ht="14.25" customHeight="1" x14ac:dyDescent="0.3">
      <c r="C604" s="54"/>
    </row>
    <row r="605" spans="3:3" ht="14.25" customHeight="1" x14ac:dyDescent="0.3">
      <c r="C605" s="54"/>
    </row>
    <row r="606" spans="3:3" ht="14.25" customHeight="1" x14ac:dyDescent="0.3">
      <c r="C606" s="54"/>
    </row>
    <row r="607" spans="3:3" ht="14.25" customHeight="1" x14ac:dyDescent="0.3">
      <c r="C607" s="54"/>
    </row>
    <row r="608" spans="3:3" ht="14.25" customHeight="1" x14ac:dyDescent="0.3">
      <c r="C608" s="54"/>
    </row>
    <row r="609" spans="3:3" ht="14.25" customHeight="1" x14ac:dyDescent="0.3">
      <c r="C609" s="54"/>
    </row>
    <row r="610" spans="3:3" ht="14.25" customHeight="1" x14ac:dyDescent="0.3">
      <c r="C610" s="54"/>
    </row>
    <row r="611" spans="3:3" ht="14.25" customHeight="1" x14ac:dyDescent="0.3">
      <c r="C611" s="54"/>
    </row>
    <row r="612" spans="3:3" ht="14.25" customHeight="1" x14ac:dyDescent="0.3">
      <c r="C612" s="54"/>
    </row>
    <row r="613" spans="3:3" ht="14.25" customHeight="1" x14ac:dyDescent="0.3">
      <c r="C613" s="54"/>
    </row>
    <row r="614" spans="3:3" ht="14.25" customHeight="1" x14ac:dyDescent="0.3">
      <c r="C614" s="54"/>
    </row>
    <row r="615" spans="3:3" ht="14.25" customHeight="1" x14ac:dyDescent="0.3">
      <c r="C615" s="54"/>
    </row>
    <row r="616" spans="3:3" ht="14.25" customHeight="1" x14ac:dyDescent="0.3">
      <c r="C616" s="54"/>
    </row>
    <row r="617" spans="3:3" ht="14.25" customHeight="1" x14ac:dyDescent="0.3">
      <c r="C617" s="54"/>
    </row>
    <row r="618" spans="3:3" ht="14.25" customHeight="1" x14ac:dyDescent="0.3">
      <c r="C618" s="54"/>
    </row>
    <row r="619" spans="3:3" ht="14.25" customHeight="1" x14ac:dyDescent="0.3">
      <c r="C619" s="54"/>
    </row>
    <row r="620" spans="3:3" ht="14.25" customHeight="1" x14ac:dyDescent="0.3">
      <c r="C620" s="54"/>
    </row>
    <row r="621" spans="3:3" ht="14.25" customHeight="1" x14ac:dyDescent="0.3">
      <c r="C621" s="54"/>
    </row>
    <row r="622" spans="3:3" ht="14.25" customHeight="1" x14ac:dyDescent="0.3">
      <c r="C622" s="54"/>
    </row>
    <row r="623" spans="3:3" ht="14.25" customHeight="1" x14ac:dyDescent="0.3">
      <c r="C623" s="54"/>
    </row>
    <row r="624" spans="3:3" ht="14.25" customHeight="1" x14ac:dyDescent="0.3">
      <c r="C624" s="54"/>
    </row>
    <row r="625" spans="3:3" ht="14.25" customHeight="1" x14ac:dyDescent="0.3">
      <c r="C625" s="54"/>
    </row>
    <row r="626" spans="3:3" ht="14.25" customHeight="1" x14ac:dyDescent="0.3">
      <c r="C626" s="54"/>
    </row>
    <row r="627" spans="3:3" ht="14.25" customHeight="1" x14ac:dyDescent="0.3">
      <c r="C627" s="54"/>
    </row>
    <row r="628" spans="3:3" ht="14.25" customHeight="1" x14ac:dyDescent="0.3">
      <c r="C628" s="54"/>
    </row>
    <row r="629" spans="3:3" ht="14.25" customHeight="1" x14ac:dyDescent="0.3">
      <c r="C629" s="54"/>
    </row>
    <row r="630" spans="3:3" ht="14.25" customHeight="1" x14ac:dyDescent="0.3">
      <c r="C630" s="54"/>
    </row>
    <row r="631" spans="3:3" ht="14.25" customHeight="1" x14ac:dyDescent="0.3">
      <c r="C631" s="54"/>
    </row>
    <row r="632" spans="3:3" ht="14.25" customHeight="1" x14ac:dyDescent="0.3">
      <c r="C632" s="54"/>
    </row>
    <row r="633" spans="3:3" ht="14.25" customHeight="1" x14ac:dyDescent="0.3">
      <c r="C633" s="54"/>
    </row>
    <row r="634" spans="3:3" ht="14.25" customHeight="1" x14ac:dyDescent="0.3">
      <c r="C634" s="54"/>
    </row>
    <row r="635" spans="3:3" ht="14.25" customHeight="1" x14ac:dyDescent="0.3">
      <c r="C635" s="54"/>
    </row>
    <row r="636" spans="3:3" ht="14.25" customHeight="1" x14ac:dyDescent="0.3">
      <c r="C636" s="54"/>
    </row>
    <row r="637" spans="3:3" ht="14.25" customHeight="1" x14ac:dyDescent="0.3">
      <c r="C637" s="54"/>
    </row>
    <row r="638" spans="3:3" ht="14.25" customHeight="1" x14ac:dyDescent="0.3">
      <c r="C638" s="54"/>
    </row>
    <row r="639" spans="3:3" ht="14.25" customHeight="1" x14ac:dyDescent="0.3">
      <c r="C639" s="54"/>
    </row>
    <row r="640" spans="3:3" ht="14.25" customHeight="1" x14ac:dyDescent="0.3">
      <c r="C640" s="54"/>
    </row>
    <row r="641" spans="3:3" ht="14.25" customHeight="1" x14ac:dyDescent="0.3">
      <c r="C641" s="54"/>
    </row>
    <row r="642" spans="3:3" ht="14.25" customHeight="1" x14ac:dyDescent="0.3">
      <c r="C642" s="54"/>
    </row>
    <row r="643" spans="3:3" ht="14.25" customHeight="1" x14ac:dyDescent="0.3">
      <c r="C643" s="54"/>
    </row>
    <row r="644" spans="3:3" ht="14.25" customHeight="1" x14ac:dyDescent="0.3">
      <c r="C644" s="54"/>
    </row>
    <row r="645" spans="3:3" ht="14.25" customHeight="1" x14ac:dyDescent="0.3">
      <c r="C645" s="54"/>
    </row>
    <row r="646" spans="3:3" ht="14.25" customHeight="1" x14ac:dyDescent="0.3">
      <c r="C646" s="54"/>
    </row>
    <row r="647" spans="3:3" ht="14.25" customHeight="1" x14ac:dyDescent="0.3">
      <c r="C647" s="54"/>
    </row>
    <row r="648" spans="3:3" ht="14.25" customHeight="1" x14ac:dyDescent="0.3">
      <c r="C648" s="54"/>
    </row>
    <row r="649" spans="3:3" ht="14.25" customHeight="1" x14ac:dyDescent="0.3">
      <c r="C649" s="54"/>
    </row>
    <row r="650" spans="3:3" ht="14.25" customHeight="1" x14ac:dyDescent="0.3">
      <c r="C650" s="54"/>
    </row>
    <row r="651" spans="3:3" ht="14.25" customHeight="1" x14ac:dyDescent="0.3">
      <c r="C651" s="54"/>
    </row>
    <row r="652" spans="3:3" ht="14.25" customHeight="1" x14ac:dyDescent="0.3">
      <c r="C652" s="54"/>
    </row>
    <row r="653" spans="3:3" ht="14.25" customHeight="1" x14ac:dyDescent="0.3">
      <c r="C653" s="54"/>
    </row>
    <row r="654" spans="3:3" ht="14.25" customHeight="1" x14ac:dyDescent="0.3">
      <c r="C654" s="54"/>
    </row>
    <row r="655" spans="3:3" ht="14.25" customHeight="1" x14ac:dyDescent="0.3">
      <c r="C655" s="54"/>
    </row>
    <row r="656" spans="3:3" ht="14.25" customHeight="1" x14ac:dyDescent="0.3">
      <c r="C656" s="54"/>
    </row>
    <row r="657" spans="3:3" ht="14.25" customHeight="1" x14ac:dyDescent="0.3">
      <c r="C657" s="54"/>
    </row>
    <row r="658" spans="3:3" ht="14.25" customHeight="1" x14ac:dyDescent="0.3">
      <c r="C658" s="54"/>
    </row>
    <row r="659" spans="3:3" ht="14.25" customHeight="1" x14ac:dyDescent="0.3">
      <c r="C659" s="54"/>
    </row>
    <row r="660" spans="3:3" ht="14.25" customHeight="1" x14ac:dyDescent="0.3">
      <c r="C660" s="54"/>
    </row>
    <row r="661" spans="3:3" ht="14.25" customHeight="1" x14ac:dyDescent="0.3">
      <c r="C661" s="54"/>
    </row>
    <row r="662" spans="3:3" ht="14.25" customHeight="1" x14ac:dyDescent="0.3">
      <c r="C662" s="54"/>
    </row>
    <row r="663" spans="3:3" ht="14.25" customHeight="1" x14ac:dyDescent="0.3">
      <c r="C663" s="54"/>
    </row>
    <row r="664" spans="3:3" ht="14.25" customHeight="1" x14ac:dyDescent="0.3">
      <c r="C664" s="54"/>
    </row>
    <row r="665" spans="3:3" ht="14.25" customHeight="1" x14ac:dyDescent="0.3">
      <c r="C665" s="54"/>
    </row>
    <row r="666" spans="3:3" ht="14.25" customHeight="1" x14ac:dyDescent="0.3">
      <c r="C666" s="54"/>
    </row>
    <row r="667" spans="3:3" ht="14.25" customHeight="1" x14ac:dyDescent="0.3">
      <c r="C667" s="54"/>
    </row>
    <row r="668" spans="3:3" ht="14.25" customHeight="1" x14ac:dyDescent="0.3">
      <c r="C668" s="54"/>
    </row>
    <row r="669" spans="3:3" ht="14.25" customHeight="1" x14ac:dyDescent="0.3">
      <c r="C669" s="54"/>
    </row>
    <row r="670" spans="3:3" ht="14.25" customHeight="1" x14ac:dyDescent="0.3">
      <c r="C670" s="54"/>
    </row>
    <row r="671" spans="3:3" ht="14.25" customHeight="1" x14ac:dyDescent="0.3">
      <c r="C671" s="54"/>
    </row>
    <row r="672" spans="3:3" ht="14.25" customHeight="1" x14ac:dyDescent="0.3">
      <c r="C672" s="54"/>
    </row>
    <row r="673" spans="3:3" ht="14.25" customHeight="1" x14ac:dyDescent="0.3">
      <c r="C673" s="54"/>
    </row>
    <row r="674" spans="3:3" ht="14.25" customHeight="1" x14ac:dyDescent="0.3">
      <c r="C674" s="54"/>
    </row>
    <row r="675" spans="3:3" ht="14.25" customHeight="1" x14ac:dyDescent="0.3">
      <c r="C675" s="54"/>
    </row>
    <row r="676" spans="3:3" ht="14.25" customHeight="1" x14ac:dyDescent="0.3">
      <c r="C676" s="54"/>
    </row>
    <row r="677" spans="3:3" ht="14.25" customHeight="1" x14ac:dyDescent="0.3">
      <c r="C677" s="54"/>
    </row>
    <row r="678" spans="3:3" ht="14.25" customHeight="1" x14ac:dyDescent="0.3">
      <c r="C678" s="54"/>
    </row>
    <row r="679" spans="3:3" ht="14.25" customHeight="1" x14ac:dyDescent="0.3">
      <c r="C679" s="54"/>
    </row>
    <row r="680" spans="3:3" ht="14.25" customHeight="1" x14ac:dyDescent="0.3">
      <c r="C680" s="54"/>
    </row>
    <row r="681" spans="3:3" ht="14.25" customHeight="1" x14ac:dyDescent="0.3">
      <c r="C681" s="54"/>
    </row>
    <row r="682" spans="3:3" ht="14.25" customHeight="1" x14ac:dyDescent="0.3">
      <c r="C682" s="54"/>
    </row>
    <row r="683" spans="3:3" ht="14.25" customHeight="1" x14ac:dyDescent="0.3">
      <c r="C683" s="54"/>
    </row>
    <row r="684" spans="3:3" ht="14.25" customHeight="1" x14ac:dyDescent="0.3">
      <c r="C684" s="54"/>
    </row>
    <row r="685" spans="3:3" ht="14.25" customHeight="1" x14ac:dyDescent="0.3">
      <c r="C685" s="54"/>
    </row>
    <row r="686" spans="3:3" ht="14.25" customHeight="1" x14ac:dyDescent="0.3">
      <c r="C686" s="54"/>
    </row>
    <row r="687" spans="3:3" ht="14.25" customHeight="1" x14ac:dyDescent="0.3">
      <c r="C687" s="54"/>
    </row>
    <row r="688" spans="3:3" ht="14.25" customHeight="1" x14ac:dyDescent="0.3">
      <c r="C688" s="54"/>
    </row>
    <row r="689" spans="3:3" ht="14.25" customHeight="1" x14ac:dyDescent="0.3">
      <c r="C689" s="54"/>
    </row>
    <row r="690" spans="3:3" ht="14.25" customHeight="1" x14ac:dyDescent="0.3">
      <c r="C690" s="54"/>
    </row>
    <row r="691" spans="3:3" ht="14.25" customHeight="1" x14ac:dyDescent="0.3">
      <c r="C691" s="54"/>
    </row>
    <row r="692" spans="3:3" ht="14.25" customHeight="1" x14ac:dyDescent="0.3">
      <c r="C692" s="54"/>
    </row>
    <row r="693" spans="3:3" ht="14.25" customHeight="1" x14ac:dyDescent="0.3">
      <c r="C693" s="54"/>
    </row>
    <row r="694" spans="3:3" ht="14.25" customHeight="1" x14ac:dyDescent="0.3">
      <c r="C694" s="54"/>
    </row>
    <row r="695" spans="3:3" ht="14.25" customHeight="1" x14ac:dyDescent="0.3">
      <c r="C695" s="54"/>
    </row>
    <row r="696" spans="3:3" ht="14.25" customHeight="1" x14ac:dyDescent="0.3">
      <c r="C696" s="54"/>
    </row>
    <row r="697" spans="3:3" ht="14.25" customHeight="1" x14ac:dyDescent="0.3">
      <c r="C697" s="54"/>
    </row>
    <row r="698" spans="3:3" ht="14.25" customHeight="1" x14ac:dyDescent="0.3">
      <c r="C698" s="54"/>
    </row>
    <row r="699" spans="3:3" ht="14.25" customHeight="1" x14ac:dyDescent="0.3">
      <c r="C699" s="54"/>
    </row>
    <row r="700" spans="3:3" ht="14.25" customHeight="1" x14ac:dyDescent="0.3">
      <c r="C700" s="54"/>
    </row>
    <row r="701" spans="3:3" ht="14.25" customHeight="1" x14ac:dyDescent="0.3">
      <c r="C701" s="54"/>
    </row>
    <row r="702" spans="3:3" ht="14.25" customHeight="1" x14ac:dyDescent="0.3">
      <c r="C702" s="54"/>
    </row>
    <row r="703" spans="3:3" ht="14.25" customHeight="1" x14ac:dyDescent="0.3">
      <c r="C703" s="54"/>
    </row>
    <row r="704" spans="3:3" ht="14.25" customHeight="1" x14ac:dyDescent="0.3">
      <c r="C704" s="54"/>
    </row>
    <row r="705" spans="3:3" ht="14.25" customHeight="1" x14ac:dyDescent="0.3">
      <c r="C705" s="54"/>
    </row>
    <row r="706" spans="3:3" ht="14.25" customHeight="1" x14ac:dyDescent="0.3">
      <c r="C706" s="54"/>
    </row>
    <row r="707" spans="3:3" ht="14.25" customHeight="1" x14ac:dyDescent="0.3">
      <c r="C707" s="54"/>
    </row>
    <row r="708" spans="3:3" ht="14.25" customHeight="1" x14ac:dyDescent="0.3">
      <c r="C708" s="54"/>
    </row>
    <row r="709" spans="3:3" ht="14.25" customHeight="1" x14ac:dyDescent="0.3">
      <c r="C709" s="54"/>
    </row>
    <row r="710" spans="3:3" ht="14.25" customHeight="1" x14ac:dyDescent="0.3">
      <c r="C710" s="54"/>
    </row>
    <row r="711" spans="3:3" ht="14.25" customHeight="1" x14ac:dyDescent="0.3">
      <c r="C711" s="54"/>
    </row>
    <row r="712" spans="3:3" ht="14.25" customHeight="1" x14ac:dyDescent="0.3">
      <c r="C712" s="54"/>
    </row>
    <row r="713" spans="3:3" ht="14.25" customHeight="1" x14ac:dyDescent="0.3">
      <c r="C713" s="54"/>
    </row>
    <row r="714" spans="3:3" ht="14.25" customHeight="1" x14ac:dyDescent="0.3">
      <c r="C714" s="54"/>
    </row>
    <row r="715" spans="3:3" ht="14.25" customHeight="1" x14ac:dyDescent="0.3">
      <c r="C715" s="54"/>
    </row>
    <row r="716" spans="3:3" ht="14.25" customHeight="1" x14ac:dyDescent="0.3">
      <c r="C716" s="54"/>
    </row>
    <row r="717" spans="3:3" ht="14.25" customHeight="1" x14ac:dyDescent="0.3">
      <c r="C717" s="54"/>
    </row>
    <row r="718" spans="3:3" ht="14.25" customHeight="1" x14ac:dyDescent="0.3">
      <c r="C718" s="54"/>
    </row>
    <row r="719" spans="3:3" ht="14.25" customHeight="1" x14ac:dyDescent="0.3">
      <c r="C719" s="54"/>
    </row>
    <row r="720" spans="3:3" ht="14.25" customHeight="1" x14ac:dyDescent="0.3">
      <c r="C720" s="54"/>
    </row>
    <row r="721" spans="3:3" ht="14.25" customHeight="1" x14ac:dyDescent="0.3">
      <c r="C721" s="54"/>
    </row>
    <row r="722" spans="3:3" ht="14.25" customHeight="1" x14ac:dyDescent="0.3">
      <c r="C722" s="54"/>
    </row>
    <row r="723" spans="3:3" ht="14.25" customHeight="1" x14ac:dyDescent="0.3">
      <c r="C723" s="54"/>
    </row>
    <row r="724" spans="3:3" ht="14.25" customHeight="1" x14ac:dyDescent="0.3">
      <c r="C724" s="54"/>
    </row>
    <row r="725" spans="3:3" ht="14.25" customHeight="1" x14ac:dyDescent="0.3">
      <c r="C725" s="54"/>
    </row>
    <row r="726" spans="3:3" ht="14.25" customHeight="1" x14ac:dyDescent="0.3">
      <c r="C726" s="54"/>
    </row>
    <row r="727" spans="3:3" ht="14.25" customHeight="1" x14ac:dyDescent="0.3">
      <c r="C727" s="54"/>
    </row>
    <row r="728" spans="3:3" ht="14.25" customHeight="1" x14ac:dyDescent="0.3">
      <c r="C728" s="54"/>
    </row>
    <row r="729" spans="3:3" ht="14.25" customHeight="1" x14ac:dyDescent="0.3">
      <c r="C729" s="54"/>
    </row>
    <row r="730" spans="3:3" ht="14.25" customHeight="1" x14ac:dyDescent="0.3">
      <c r="C730" s="54"/>
    </row>
    <row r="731" spans="3:3" ht="14.25" customHeight="1" x14ac:dyDescent="0.3">
      <c r="C731" s="54"/>
    </row>
    <row r="732" spans="3:3" ht="14.25" customHeight="1" x14ac:dyDescent="0.3">
      <c r="C732" s="54"/>
    </row>
    <row r="733" spans="3:3" ht="14.25" customHeight="1" x14ac:dyDescent="0.3">
      <c r="C733" s="54"/>
    </row>
    <row r="734" spans="3:3" ht="14.25" customHeight="1" x14ac:dyDescent="0.3">
      <c r="C734" s="54"/>
    </row>
    <row r="735" spans="3:3" ht="14.25" customHeight="1" x14ac:dyDescent="0.3">
      <c r="C735" s="54"/>
    </row>
    <row r="736" spans="3:3" ht="14.25" customHeight="1" x14ac:dyDescent="0.3">
      <c r="C736" s="54"/>
    </row>
    <row r="737" spans="3:3" ht="14.25" customHeight="1" x14ac:dyDescent="0.3">
      <c r="C737" s="54"/>
    </row>
    <row r="738" spans="3:3" ht="14.25" customHeight="1" x14ac:dyDescent="0.3">
      <c r="C738" s="54"/>
    </row>
    <row r="739" spans="3:3" ht="14.25" customHeight="1" x14ac:dyDescent="0.3">
      <c r="C739" s="54"/>
    </row>
    <row r="740" spans="3:3" ht="14.25" customHeight="1" x14ac:dyDescent="0.3">
      <c r="C740" s="54"/>
    </row>
    <row r="741" spans="3:3" ht="14.25" customHeight="1" x14ac:dyDescent="0.3">
      <c r="C741" s="54"/>
    </row>
    <row r="742" spans="3:3" ht="14.25" customHeight="1" x14ac:dyDescent="0.3">
      <c r="C742" s="54"/>
    </row>
    <row r="743" spans="3:3" ht="14.25" customHeight="1" x14ac:dyDescent="0.3">
      <c r="C743" s="54"/>
    </row>
    <row r="744" spans="3:3" ht="14.25" customHeight="1" x14ac:dyDescent="0.3">
      <c r="C744" s="54"/>
    </row>
    <row r="745" spans="3:3" ht="14.25" customHeight="1" x14ac:dyDescent="0.3">
      <c r="C745" s="54"/>
    </row>
    <row r="746" spans="3:3" ht="14.25" customHeight="1" x14ac:dyDescent="0.3">
      <c r="C746" s="54"/>
    </row>
    <row r="747" spans="3:3" ht="14.25" customHeight="1" x14ac:dyDescent="0.3">
      <c r="C747" s="54"/>
    </row>
    <row r="748" spans="3:3" ht="14.25" customHeight="1" x14ac:dyDescent="0.3">
      <c r="C748" s="54"/>
    </row>
    <row r="749" spans="3:3" ht="14.25" customHeight="1" x14ac:dyDescent="0.3">
      <c r="C749" s="54"/>
    </row>
    <row r="750" spans="3:3" ht="14.25" customHeight="1" x14ac:dyDescent="0.3">
      <c r="C750" s="54"/>
    </row>
    <row r="751" spans="3:3" ht="14.25" customHeight="1" x14ac:dyDescent="0.3">
      <c r="C751" s="54"/>
    </row>
    <row r="752" spans="3:3" ht="14.25" customHeight="1" x14ac:dyDescent="0.3">
      <c r="C752" s="54"/>
    </row>
    <row r="753" spans="3:3" ht="14.25" customHeight="1" x14ac:dyDescent="0.3">
      <c r="C753" s="54"/>
    </row>
    <row r="754" spans="3:3" ht="14.25" customHeight="1" x14ac:dyDescent="0.3">
      <c r="C754" s="54"/>
    </row>
    <row r="755" spans="3:3" ht="14.25" customHeight="1" x14ac:dyDescent="0.3">
      <c r="C755" s="54"/>
    </row>
    <row r="756" spans="3:3" ht="14.25" customHeight="1" x14ac:dyDescent="0.3">
      <c r="C756" s="54"/>
    </row>
    <row r="757" spans="3:3" ht="14.25" customHeight="1" x14ac:dyDescent="0.3">
      <c r="C757" s="54"/>
    </row>
    <row r="758" spans="3:3" ht="14.25" customHeight="1" x14ac:dyDescent="0.3">
      <c r="C758" s="54"/>
    </row>
    <row r="759" spans="3:3" ht="14.25" customHeight="1" x14ac:dyDescent="0.3">
      <c r="C759" s="54"/>
    </row>
    <row r="760" spans="3:3" ht="14.25" customHeight="1" x14ac:dyDescent="0.3">
      <c r="C760" s="54"/>
    </row>
    <row r="761" spans="3:3" ht="14.25" customHeight="1" x14ac:dyDescent="0.3">
      <c r="C761" s="54"/>
    </row>
    <row r="762" spans="3:3" ht="14.25" customHeight="1" x14ac:dyDescent="0.3">
      <c r="C762" s="54"/>
    </row>
    <row r="763" spans="3:3" ht="14.25" customHeight="1" x14ac:dyDescent="0.3">
      <c r="C763" s="54"/>
    </row>
    <row r="764" spans="3:3" ht="14.25" customHeight="1" x14ac:dyDescent="0.3">
      <c r="C764" s="54"/>
    </row>
    <row r="765" spans="3:3" ht="14.25" customHeight="1" x14ac:dyDescent="0.3">
      <c r="C765" s="54"/>
    </row>
    <row r="766" spans="3:3" ht="14.25" customHeight="1" x14ac:dyDescent="0.3">
      <c r="C766" s="54"/>
    </row>
    <row r="767" spans="3:3" ht="14.25" customHeight="1" x14ac:dyDescent="0.3">
      <c r="C767" s="54"/>
    </row>
    <row r="768" spans="3:3" ht="14.25" customHeight="1" x14ac:dyDescent="0.3">
      <c r="C768" s="54"/>
    </row>
    <row r="769" spans="3:3" ht="14.25" customHeight="1" x14ac:dyDescent="0.3">
      <c r="C769" s="54"/>
    </row>
    <row r="770" spans="3:3" ht="14.25" customHeight="1" x14ac:dyDescent="0.3">
      <c r="C770" s="54"/>
    </row>
    <row r="771" spans="3:3" ht="14.25" customHeight="1" x14ac:dyDescent="0.3">
      <c r="C771" s="54"/>
    </row>
    <row r="772" spans="3:3" ht="14.25" customHeight="1" x14ac:dyDescent="0.3">
      <c r="C772" s="54"/>
    </row>
    <row r="773" spans="3:3" ht="14.25" customHeight="1" x14ac:dyDescent="0.3">
      <c r="C773" s="54"/>
    </row>
    <row r="774" spans="3:3" ht="14.25" customHeight="1" x14ac:dyDescent="0.3">
      <c r="C774" s="54"/>
    </row>
    <row r="775" spans="3:3" ht="14.25" customHeight="1" x14ac:dyDescent="0.3">
      <c r="C775" s="54"/>
    </row>
    <row r="776" spans="3:3" ht="14.25" customHeight="1" x14ac:dyDescent="0.3">
      <c r="C776" s="54"/>
    </row>
    <row r="777" spans="3:3" ht="14.25" customHeight="1" x14ac:dyDescent="0.3">
      <c r="C777" s="54"/>
    </row>
    <row r="778" spans="3:3" ht="14.25" customHeight="1" x14ac:dyDescent="0.3">
      <c r="C778" s="54"/>
    </row>
    <row r="779" spans="3:3" ht="14.25" customHeight="1" x14ac:dyDescent="0.3">
      <c r="C779" s="54"/>
    </row>
    <row r="780" spans="3:3" ht="14.25" customHeight="1" x14ac:dyDescent="0.3">
      <c r="C780" s="54"/>
    </row>
    <row r="781" spans="3:3" ht="14.25" customHeight="1" x14ac:dyDescent="0.3">
      <c r="C781" s="54"/>
    </row>
    <row r="782" spans="3:3" ht="14.25" customHeight="1" x14ac:dyDescent="0.3">
      <c r="C782" s="54"/>
    </row>
    <row r="783" spans="3:3" ht="14.25" customHeight="1" x14ac:dyDescent="0.3">
      <c r="C783" s="54"/>
    </row>
    <row r="784" spans="3:3" ht="14.25" customHeight="1" x14ac:dyDescent="0.3">
      <c r="C784" s="54"/>
    </row>
    <row r="785" spans="3:3" ht="14.25" customHeight="1" x14ac:dyDescent="0.3">
      <c r="C785" s="54"/>
    </row>
    <row r="786" spans="3:3" ht="14.25" customHeight="1" x14ac:dyDescent="0.3">
      <c r="C786" s="54"/>
    </row>
    <row r="787" spans="3:3" ht="14.25" customHeight="1" x14ac:dyDescent="0.3">
      <c r="C787" s="54"/>
    </row>
    <row r="788" spans="3:3" ht="14.25" customHeight="1" x14ac:dyDescent="0.3">
      <c r="C788" s="54"/>
    </row>
    <row r="789" spans="3:3" ht="14.25" customHeight="1" x14ac:dyDescent="0.3">
      <c r="C789" s="54"/>
    </row>
    <row r="790" spans="3:3" ht="14.25" customHeight="1" x14ac:dyDescent="0.3">
      <c r="C790" s="54"/>
    </row>
    <row r="791" spans="3:3" ht="14.25" customHeight="1" x14ac:dyDescent="0.3">
      <c r="C791" s="54"/>
    </row>
    <row r="792" spans="3:3" ht="14.25" customHeight="1" x14ac:dyDescent="0.3">
      <c r="C792" s="54"/>
    </row>
    <row r="793" spans="3:3" ht="14.25" customHeight="1" x14ac:dyDescent="0.3">
      <c r="C793" s="54"/>
    </row>
    <row r="794" spans="3:3" ht="14.25" customHeight="1" x14ac:dyDescent="0.3">
      <c r="C794" s="54"/>
    </row>
    <row r="795" spans="3:3" ht="14.25" customHeight="1" x14ac:dyDescent="0.3">
      <c r="C795" s="54"/>
    </row>
    <row r="796" spans="3:3" ht="14.25" customHeight="1" x14ac:dyDescent="0.3">
      <c r="C796" s="54"/>
    </row>
    <row r="797" spans="3:3" ht="14.25" customHeight="1" x14ac:dyDescent="0.3">
      <c r="C797" s="54"/>
    </row>
    <row r="798" spans="3:3" ht="14.25" customHeight="1" x14ac:dyDescent="0.3">
      <c r="C798" s="54"/>
    </row>
    <row r="799" spans="3:3" ht="14.25" customHeight="1" x14ac:dyDescent="0.3">
      <c r="C799" s="54"/>
    </row>
    <row r="800" spans="3:3" ht="14.25" customHeight="1" x14ac:dyDescent="0.3">
      <c r="C800" s="54"/>
    </row>
    <row r="801" spans="3:3" ht="14.25" customHeight="1" x14ac:dyDescent="0.3">
      <c r="C801" s="54"/>
    </row>
    <row r="802" spans="3:3" ht="14.25" customHeight="1" x14ac:dyDescent="0.3">
      <c r="C802" s="54"/>
    </row>
    <row r="803" spans="3:3" ht="14.25" customHeight="1" x14ac:dyDescent="0.3">
      <c r="C803" s="54"/>
    </row>
    <row r="804" spans="3:3" ht="14.25" customHeight="1" x14ac:dyDescent="0.3">
      <c r="C804" s="54"/>
    </row>
    <row r="805" spans="3:3" ht="14.25" customHeight="1" x14ac:dyDescent="0.3">
      <c r="C805" s="54"/>
    </row>
    <row r="806" spans="3:3" ht="14.25" customHeight="1" x14ac:dyDescent="0.3">
      <c r="C806" s="54"/>
    </row>
    <row r="807" spans="3:3" ht="14.25" customHeight="1" x14ac:dyDescent="0.3">
      <c r="C807" s="54"/>
    </row>
    <row r="808" spans="3:3" ht="14.25" customHeight="1" x14ac:dyDescent="0.3">
      <c r="C808" s="54"/>
    </row>
    <row r="809" spans="3:3" ht="14.25" customHeight="1" x14ac:dyDescent="0.3">
      <c r="C809" s="54"/>
    </row>
    <row r="810" spans="3:3" ht="14.25" customHeight="1" x14ac:dyDescent="0.3">
      <c r="C810" s="54"/>
    </row>
    <row r="811" spans="3:3" ht="14.25" customHeight="1" x14ac:dyDescent="0.3">
      <c r="C811" s="54"/>
    </row>
    <row r="812" spans="3:3" ht="14.25" customHeight="1" x14ac:dyDescent="0.3">
      <c r="C812" s="54"/>
    </row>
    <row r="813" spans="3:3" ht="14.25" customHeight="1" x14ac:dyDescent="0.3">
      <c r="C813" s="54"/>
    </row>
    <row r="814" spans="3:3" ht="14.25" customHeight="1" x14ac:dyDescent="0.3">
      <c r="C814" s="54"/>
    </row>
    <row r="815" spans="3:3" ht="14.25" customHeight="1" x14ac:dyDescent="0.3">
      <c r="C815" s="54"/>
    </row>
    <row r="816" spans="3:3" ht="14.25" customHeight="1" x14ac:dyDescent="0.3">
      <c r="C816" s="54"/>
    </row>
    <row r="817" spans="3:3" ht="14.25" customHeight="1" x14ac:dyDescent="0.3">
      <c r="C817" s="54"/>
    </row>
    <row r="818" spans="3:3" ht="14.25" customHeight="1" x14ac:dyDescent="0.3">
      <c r="C818" s="54"/>
    </row>
    <row r="819" spans="3:3" ht="14.25" customHeight="1" x14ac:dyDescent="0.3">
      <c r="C819" s="54"/>
    </row>
    <row r="820" spans="3:3" ht="14.25" customHeight="1" x14ac:dyDescent="0.3">
      <c r="C820" s="54"/>
    </row>
    <row r="821" spans="3:3" ht="14.25" customHeight="1" x14ac:dyDescent="0.3">
      <c r="C821" s="54"/>
    </row>
    <row r="822" spans="3:3" ht="14.25" customHeight="1" x14ac:dyDescent="0.3">
      <c r="C822" s="54"/>
    </row>
    <row r="823" spans="3:3" ht="14.25" customHeight="1" x14ac:dyDescent="0.3">
      <c r="C823" s="54"/>
    </row>
    <row r="824" spans="3:3" ht="14.25" customHeight="1" x14ac:dyDescent="0.3">
      <c r="C824" s="54"/>
    </row>
    <row r="825" spans="3:3" ht="14.25" customHeight="1" x14ac:dyDescent="0.3">
      <c r="C825" s="54"/>
    </row>
    <row r="826" spans="3:3" ht="14.25" customHeight="1" x14ac:dyDescent="0.3">
      <c r="C826" s="54"/>
    </row>
    <row r="827" spans="3:3" ht="14.25" customHeight="1" x14ac:dyDescent="0.3">
      <c r="C827" s="54"/>
    </row>
    <row r="828" spans="3:3" ht="14.25" customHeight="1" x14ac:dyDescent="0.3">
      <c r="C828" s="54"/>
    </row>
    <row r="829" spans="3:3" ht="14.25" customHeight="1" x14ac:dyDescent="0.3">
      <c r="C829" s="54"/>
    </row>
    <row r="830" spans="3:3" ht="14.25" customHeight="1" x14ac:dyDescent="0.3">
      <c r="C830" s="54"/>
    </row>
    <row r="831" spans="3:3" ht="14.25" customHeight="1" x14ac:dyDescent="0.3">
      <c r="C831" s="54"/>
    </row>
    <row r="832" spans="3:3" ht="14.25" customHeight="1" x14ac:dyDescent="0.3">
      <c r="C832" s="54"/>
    </row>
    <row r="833" spans="3:3" ht="14.25" customHeight="1" x14ac:dyDescent="0.3">
      <c r="C833" s="54"/>
    </row>
    <row r="834" spans="3:3" ht="14.25" customHeight="1" x14ac:dyDescent="0.3">
      <c r="C834" s="54"/>
    </row>
    <row r="835" spans="3:3" ht="14.25" customHeight="1" x14ac:dyDescent="0.3">
      <c r="C835" s="54"/>
    </row>
    <row r="836" spans="3:3" ht="14.25" customHeight="1" x14ac:dyDescent="0.3">
      <c r="C836" s="54"/>
    </row>
    <row r="837" spans="3:3" ht="14.25" customHeight="1" x14ac:dyDescent="0.3">
      <c r="C837" s="54"/>
    </row>
    <row r="838" spans="3:3" ht="14.25" customHeight="1" x14ac:dyDescent="0.3">
      <c r="C838" s="54"/>
    </row>
    <row r="839" spans="3:3" ht="14.25" customHeight="1" x14ac:dyDescent="0.3">
      <c r="C839" s="54"/>
    </row>
    <row r="840" spans="3:3" ht="14.25" customHeight="1" x14ac:dyDescent="0.3">
      <c r="C840" s="54"/>
    </row>
    <row r="841" spans="3:3" ht="14.25" customHeight="1" x14ac:dyDescent="0.3">
      <c r="C841" s="54"/>
    </row>
    <row r="842" spans="3:3" ht="14.25" customHeight="1" x14ac:dyDescent="0.3">
      <c r="C842" s="54"/>
    </row>
    <row r="843" spans="3:3" ht="14.25" customHeight="1" x14ac:dyDescent="0.3">
      <c r="C843" s="54"/>
    </row>
    <row r="844" spans="3:3" ht="14.25" customHeight="1" x14ac:dyDescent="0.3">
      <c r="C844" s="54"/>
    </row>
    <row r="845" spans="3:3" ht="14.25" customHeight="1" x14ac:dyDescent="0.3">
      <c r="C845" s="54"/>
    </row>
    <row r="846" spans="3:3" ht="14.25" customHeight="1" x14ac:dyDescent="0.3">
      <c r="C846" s="54"/>
    </row>
    <row r="847" spans="3:3" ht="14.25" customHeight="1" x14ac:dyDescent="0.3">
      <c r="C847" s="54"/>
    </row>
    <row r="848" spans="3:3" ht="14.25" customHeight="1" x14ac:dyDescent="0.3">
      <c r="C848" s="54"/>
    </row>
    <row r="849" spans="3:3" ht="14.25" customHeight="1" x14ac:dyDescent="0.3">
      <c r="C849" s="54"/>
    </row>
    <row r="850" spans="3:3" ht="14.25" customHeight="1" x14ac:dyDescent="0.3">
      <c r="C850" s="54"/>
    </row>
    <row r="851" spans="3:3" ht="14.25" customHeight="1" x14ac:dyDescent="0.3">
      <c r="C851" s="54"/>
    </row>
    <row r="852" spans="3:3" ht="14.25" customHeight="1" x14ac:dyDescent="0.3">
      <c r="C852" s="54"/>
    </row>
    <row r="853" spans="3:3" ht="14.25" customHeight="1" x14ac:dyDescent="0.3">
      <c r="C853" s="54"/>
    </row>
    <row r="854" spans="3:3" ht="14.25" customHeight="1" x14ac:dyDescent="0.3">
      <c r="C854" s="54"/>
    </row>
    <row r="855" spans="3:3" ht="14.25" customHeight="1" x14ac:dyDescent="0.3">
      <c r="C855" s="54"/>
    </row>
    <row r="856" spans="3:3" ht="14.25" customHeight="1" x14ac:dyDescent="0.3">
      <c r="C856" s="54"/>
    </row>
    <row r="857" spans="3:3" ht="14.25" customHeight="1" x14ac:dyDescent="0.3">
      <c r="C857" s="54"/>
    </row>
    <row r="858" spans="3:3" ht="14.25" customHeight="1" x14ac:dyDescent="0.3">
      <c r="C858" s="54"/>
    </row>
    <row r="859" spans="3:3" ht="14.25" customHeight="1" x14ac:dyDescent="0.3">
      <c r="C859" s="54"/>
    </row>
    <row r="860" spans="3:3" ht="14.25" customHeight="1" x14ac:dyDescent="0.3">
      <c r="C860" s="54"/>
    </row>
    <row r="861" spans="3:3" ht="14.25" customHeight="1" x14ac:dyDescent="0.3">
      <c r="C861" s="54"/>
    </row>
    <row r="862" spans="3:3" ht="14.25" customHeight="1" x14ac:dyDescent="0.3">
      <c r="C862" s="54"/>
    </row>
    <row r="863" spans="3:3" ht="14.25" customHeight="1" x14ac:dyDescent="0.3">
      <c r="C863" s="54"/>
    </row>
    <row r="864" spans="3:3" ht="14.25" customHeight="1" x14ac:dyDescent="0.3">
      <c r="C864" s="54"/>
    </row>
    <row r="865" spans="3:3" ht="14.25" customHeight="1" x14ac:dyDescent="0.3">
      <c r="C865" s="54"/>
    </row>
    <row r="866" spans="3:3" ht="14.25" customHeight="1" x14ac:dyDescent="0.3">
      <c r="C866" s="54"/>
    </row>
    <row r="867" spans="3:3" ht="14.25" customHeight="1" x14ac:dyDescent="0.3">
      <c r="C867" s="54"/>
    </row>
    <row r="868" spans="3:3" ht="14.25" customHeight="1" x14ac:dyDescent="0.3">
      <c r="C868" s="54"/>
    </row>
    <row r="869" spans="3:3" ht="14.25" customHeight="1" x14ac:dyDescent="0.3">
      <c r="C869" s="54"/>
    </row>
    <row r="870" spans="3:3" ht="14.25" customHeight="1" x14ac:dyDescent="0.3">
      <c r="C870" s="54"/>
    </row>
    <row r="871" spans="3:3" ht="14.25" customHeight="1" x14ac:dyDescent="0.3">
      <c r="C871" s="54"/>
    </row>
    <row r="872" spans="3:3" ht="14.25" customHeight="1" x14ac:dyDescent="0.3">
      <c r="C872" s="54"/>
    </row>
    <row r="873" spans="3:3" ht="14.25" customHeight="1" x14ac:dyDescent="0.3">
      <c r="C873" s="54"/>
    </row>
    <row r="874" spans="3:3" ht="14.25" customHeight="1" x14ac:dyDescent="0.3">
      <c r="C874" s="54"/>
    </row>
    <row r="875" spans="3:3" ht="14.25" customHeight="1" x14ac:dyDescent="0.3">
      <c r="C875" s="54"/>
    </row>
    <row r="876" spans="3:3" ht="14.25" customHeight="1" x14ac:dyDescent="0.3">
      <c r="C876" s="54"/>
    </row>
    <row r="877" spans="3:3" ht="14.25" customHeight="1" x14ac:dyDescent="0.3">
      <c r="C877" s="54"/>
    </row>
    <row r="878" spans="3:3" ht="14.25" customHeight="1" x14ac:dyDescent="0.3">
      <c r="C878" s="54"/>
    </row>
    <row r="879" spans="3:3" ht="14.25" customHeight="1" x14ac:dyDescent="0.3">
      <c r="C879" s="54"/>
    </row>
    <row r="880" spans="3:3" ht="14.25" customHeight="1" x14ac:dyDescent="0.3">
      <c r="C880" s="54"/>
    </row>
    <row r="881" spans="3:3" ht="14.25" customHeight="1" x14ac:dyDescent="0.3">
      <c r="C881" s="54"/>
    </row>
    <row r="882" spans="3:3" ht="14.25" customHeight="1" x14ac:dyDescent="0.3">
      <c r="C882" s="54"/>
    </row>
    <row r="883" spans="3:3" ht="14.25" customHeight="1" x14ac:dyDescent="0.3">
      <c r="C883" s="54"/>
    </row>
    <row r="884" spans="3:3" ht="14.25" customHeight="1" x14ac:dyDescent="0.3">
      <c r="C884" s="54"/>
    </row>
    <row r="885" spans="3:3" ht="14.25" customHeight="1" x14ac:dyDescent="0.3">
      <c r="C885" s="54"/>
    </row>
    <row r="886" spans="3:3" ht="14.25" customHeight="1" x14ac:dyDescent="0.3">
      <c r="C886" s="54"/>
    </row>
    <row r="887" spans="3:3" ht="14.25" customHeight="1" x14ac:dyDescent="0.3">
      <c r="C887" s="54"/>
    </row>
    <row r="888" spans="3:3" ht="14.25" customHeight="1" x14ac:dyDescent="0.3">
      <c r="C888" s="54"/>
    </row>
    <row r="889" spans="3:3" ht="14.25" customHeight="1" x14ac:dyDescent="0.3">
      <c r="C889" s="54"/>
    </row>
    <row r="890" spans="3:3" ht="14.25" customHeight="1" x14ac:dyDescent="0.3">
      <c r="C890" s="54"/>
    </row>
    <row r="891" spans="3:3" ht="14.25" customHeight="1" x14ac:dyDescent="0.3">
      <c r="C891" s="54"/>
    </row>
    <row r="892" spans="3:3" ht="14.25" customHeight="1" x14ac:dyDescent="0.3">
      <c r="C892" s="54"/>
    </row>
    <row r="893" spans="3:3" ht="14.25" customHeight="1" x14ac:dyDescent="0.3">
      <c r="C893" s="54"/>
    </row>
    <row r="894" spans="3:3" ht="14.25" customHeight="1" x14ac:dyDescent="0.3">
      <c r="C894" s="54"/>
    </row>
    <row r="895" spans="3:3" ht="14.25" customHeight="1" x14ac:dyDescent="0.3">
      <c r="C895" s="54"/>
    </row>
    <row r="896" spans="3:3" ht="14.25" customHeight="1" x14ac:dyDescent="0.3">
      <c r="C896" s="54"/>
    </row>
    <row r="897" spans="3:3" ht="14.25" customHeight="1" x14ac:dyDescent="0.3">
      <c r="C897" s="54"/>
    </row>
    <row r="898" spans="3:3" ht="14.25" customHeight="1" x14ac:dyDescent="0.3">
      <c r="C898" s="54"/>
    </row>
    <row r="899" spans="3:3" ht="14.25" customHeight="1" x14ac:dyDescent="0.3">
      <c r="C899" s="54"/>
    </row>
    <row r="900" spans="3:3" ht="14.25" customHeight="1" x14ac:dyDescent="0.3">
      <c r="C900" s="54"/>
    </row>
    <row r="901" spans="3:3" ht="14.25" customHeight="1" x14ac:dyDescent="0.3">
      <c r="C901" s="54"/>
    </row>
    <row r="902" spans="3:3" ht="14.25" customHeight="1" x14ac:dyDescent="0.3">
      <c r="C902" s="54"/>
    </row>
    <row r="903" spans="3:3" ht="14.25" customHeight="1" x14ac:dyDescent="0.3">
      <c r="C903" s="54"/>
    </row>
    <row r="904" spans="3:3" ht="14.25" customHeight="1" x14ac:dyDescent="0.3">
      <c r="C904" s="54"/>
    </row>
    <row r="905" spans="3:3" ht="14.25" customHeight="1" x14ac:dyDescent="0.3">
      <c r="C905" s="54"/>
    </row>
    <row r="906" spans="3:3" ht="14.25" customHeight="1" x14ac:dyDescent="0.3">
      <c r="C906" s="54"/>
    </row>
    <row r="907" spans="3:3" ht="14.25" customHeight="1" x14ac:dyDescent="0.3">
      <c r="C907" s="54"/>
    </row>
    <row r="908" spans="3:3" ht="14.25" customHeight="1" x14ac:dyDescent="0.3">
      <c r="C908" s="54"/>
    </row>
    <row r="909" spans="3:3" ht="14.25" customHeight="1" x14ac:dyDescent="0.3">
      <c r="C909" s="54"/>
    </row>
    <row r="910" spans="3:3" ht="14.25" customHeight="1" x14ac:dyDescent="0.3">
      <c r="C910" s="54"/>
    </row>
    <row r="911" spans="3:3" ht="14.25" customHeight="1" x14ac:dyDescent="0.3">
      <c r="C911" s="54"/>
    </row>
    <row r="912" spans="3:3" ht="14.25" customHeight="1" x14ac:dyDescent="0.3">
      <c r="C912" s="54"/>
    </row>
    <row r="913" spans="3:3" ht="14.25" customHeight="1" x14ac:dyDescent="0.3">
      <c r="C913" s="54"/>
    </row>
    <row r="914" spans="3:3" ht="14.25" customHeight="1" x14ac:dyDescent="0.3">
      <c r="C914" s="54"/>
    </row>
    <row r="915" spans="3:3" ht="14.25" customHeight="1" x14ac:dyDescent="0.3">
      <c r="C915" s="54"/>
    </row>
    <row r="916" spans="3:3" ht="14.25" customHeight="1" x14ac:dyDescent="0.3">
      <c r="C916" s="54"/>
    </row>
    <row r="917" spans="3:3" ht="14.25" customHeight="1" x14ac:dyDescent="0.3">
      <c r="C917" s="54"/>
    </row>
    <row r="918" spans="3:3" ht="14.25" customHeight="1" x14ac:dyDescent="0.3">
      <c r="C918" s="54"/>
    </row>
    <row r="919" spans="3:3" ht="14.25" customHeight="1" x14ac:dyDescent="0.3">
      <c r="C919" s="54"/>
    </row>
    <row r="920" spans="3:3" ht="14.25" customHeight="1" x14ac:dyDescent="0.3">
      <c r="C920" s="54"/>
    </row>
    <row r="921" spans="3:3" ht="14.25" customHeight="1" x14ac:dyDescent="0.3">
      <c r="C921" s="54"/>
    </row>
    <row r="922" spans="3:3" ht="14.25" customHeight="1" x14ac:dyDescent="0.3">
      <c r="C922" s="54"/>
    </row>
    <row r="923" spans="3:3" ht="14.25" customHeight="1" x14ac:dyDescent="0.3">
      <c r="C923" s="54"/>
    </row>
    <row r="924" spans="3:3" ht="14.25" customHeight="1" x14ac:dyDescent="0.3">
      <c r="C924" s="54"/>
    </row>
    <row r="925" spans="3:3" ht="14.25" customHeight="1" x14ac:dyDescent="0.3">
      <c r="C925" s="54"/>
    </row>
    <row r="926" spans="3:3" ht="14.25" customHeight="1" x14ac:dyDescent="0.3">
      <c r="C926" s="54"/>
    </row>
    <row r="927" spans="3:3" ht="14.25" customHeight="1" x14ac:dyDescent="0.3">
      <c r="C927" s="54"/>
    </row>
    <row r="928" spans="3:3" ht="14.25" customHeight="1" x14ac:dyDescent="0.3">
      <c r="C928" s="54"/>
    </row>
    <row r="929" spans="3:3" ht="14.25" customHeight="1" x14ac:dyDescent="0.3">
      <c r="C929" s="54"/>
    </row>
    <row r="930" spans="3:3" ht="14.25" customHeight="1" x14ac:dyDescent="0.3">
      <c r="C930" s="54"/>
    </row>
    <row r="931" spans="3:3" ht="14.25" customHeight="1" x14ac:dyDescent="0.3">
      <c r="C931" s="54"/>
    </row>
    <row r="932" spans="3:3" ht="14.25" customHeight="1" x14ac:dyDescent="0.3">
      <c r="C932" s="54"/>
    </row>
    <row r="933" spans="3:3" ht="14.25" customHeight="1" x14ac:dyDescent="0.3">
      <c r="C933" s="54"/>
    </row>
    <row r="934" spans="3:3" ht="14.25" customHeight="1" x14ac:dyDescent="0.3">
      <c r="C934" s="54"/>
    </row>
    <row r="935" spans="3:3" ht="14.25" customHeight="1" x14ac:dyDescent="0.3">
      <c r="C935" s="54"/>
    </row>
    <row r="936" spans="3:3" ht="14.25" customHeight="1" x14ac:dyDescent="0.3">
      <c r="C936" s="54"/>
    </row>
    <row r="937" spans="3:3" ht="14.25" customHeight="1" x14ac:dyDescent="0.3">
      <c r="C937" s="54"/>
    </row>
    <row r="938" spans="3:3" ht="14.25" customHeight="1" x14ac:dyDescent="0.3">
      <c r="C938" s="54"/>
    </row>
    <row r="939" spans="3:3" ht="14.25" customHeight="1" x14ac:dyDescent="0.3">
      <c r="C939" s="54"/>
    </row>
    <row r="940" spans="3:3" ht="14.25" customHeight="1" x14ac:dyDescent="0.3">
      <c r="C940" s="54"/>
    </row>
    <row r="941" spans="3:3" ht="14.25" customHeight="1" x14ac:dyDescent="0.3">
      <c r="C941" s="54"/>
    </row>
    <row r="942" spans="3:3" ht="14.25" customHeight="1" x14ac:dyDescent="0.3">
      <c r="C942" s="54"/>
    </row>
    <row r="943" spans="3:3" ht="14.25" customHeight="1" x14ac:dyDescent="0.3">
      <c r="C943" s="54"/>
    </row>
    <row r="944" spans="3:3" ht="14.25" customHeight="1" x14ac:dyDescent="0.3">
      <c r="C944" s="54"/>
    </row>
    <row r="945" spans="3:3" ht="14.25" customHeight="1" x14ac:dyDescent="0.3">
      <c r="C945" s="54"/>
    </row>
    <row r="946" spans="3:3" ht="14.25" customHeight="1" x14ac:dyDescent="0.3">
      <c r="C946" s="54"/>
    </row>
    <row r="947" spans="3:3" ht="14.25" customHeight="1" x14ac:dyDescent="0.3">
      <c r="C947" s="54"/>
    </row>
    <row r="948" spans="3:3" ht="14.25" customHeight="1" x14ac:dyDescent="0.3">
      <c r="C948" s="54"/>
    </row>
    <row r="949" spans="3:3" ht="14.25" customHeight="1" x14ac:dyDescent="0.3">
      <c r="C949" s="54"/>
    </row>
    <row r="950" spans="3:3" ht="14.25" customHeight="1" x14ac:dyDescent="0.3">
      <c r="C950" s="54"/>
    </row>
    <row r="951" spans="3:3" ht="14.25" customHeight="1" x14ac:dyDescent="0.3">
      <c r="C951" s="54"/>
    </row>
    <row r="952" spans="3:3" ht="14.25" customHeight="1" x14ac:dyDescent="0.3">
      <c r="C952" s="54"/>
    </row>
    <row r="953" spans="3:3" ht="14.25" customHeight="1" x14ac:dyDescent="0.3">
      <c r="C953" s="54"/>
    </row>
    <row r="954" spans="3:3" ht="14.25" customHeight="1" x14ac:dyDescent="0.3">
      <c r="C954" s="54"/>
    </row>
    <row r="955" spans="3:3" ht="14.25" customHeight="1" x14ac:dyDescent="0.3">
      <c r="C955" s="54"/>
    </row>
    <row r="956" spans="3:3" ht="14.25" customHeight="1" x14ac:dyDescent="0.3">
      <c r="C956" s="54"/>
    </row>
    <row r="957" spans="3:3" ht="14.25" customHeight="1" x14ac:dyDescent="0.3">
      <c r="C957" s="54"/>
    </row>
    <row r="958" spans="3:3" ht="14.25" customHeight="1" x14ac:dyDescent="0.3">
      <c r="C958" s="54"/>
    </row>
    <row r="959" spans="3:3" ht="14.25" customHeight="1" x14ac:dyDescent="0.3">
      <c r="C959" s="54"/>
    </row>
    <row r="960" spans="3:3" ht="14.25" customHeight="1" x14ac:dyDescent="0.3">
      <c r="C960" s="54"/>
    </row>
    <row r="961" spans="3:3" ht="14.25" customHeight="1" x14ac:dyDescent="0.3">
      <c r="C961" s="54"/>
    </row>
    <row r="962" spans="3:3" ht="14.25" customHeight="1" x14ac:dyDescent="0.3">
      <c r="C962" s="54"/>
    </row>
    <row r="963" spans="3:3" ht="14.25" customHeight="1" x14ac:dyDescent="0.3">
      <c r="C963" s="54"/>
    </row>
    <row r="964" spans="3:3" ht="14.25" customHeight="1" x14ac:dyDescent="0.3">
      <c r="C964" s="54"/>
    </row>
    <row r="965" spans="3:3" ht="14.25" customHeight="1" x14ac:dyDescent="0.3">
      <c r="C965" s="54"/>
    </row>
    <row r="966" spans="3:3" ht="14.25" customHeight="1" x14ac:dyDescent="0.3">
      <c r="C966" s="54"/>
    </row>
    <row r="967" spans="3:3" ht="14.25" customHeight="1" x14ac:dyDescent="0.3">
      <c r="C967" s="54"/>
    </row>
    <row r="968" spans="3:3" ht="14.25" customHeight="1" x14ac:dyDescent="0.3">
      <c r="C968" s="54"/>
    </row>
    <row r="969" spans="3:3" ht="14.25" customHeight="1" x14ac:dyDescent="0.3">
      <c r="C969" s="54"/>
    </row>
    <row r="970" spans="3:3" ht="14.25" customHeight="1" x14ac:dyDescent="0.3">
      <c r="C970" s="54"/>
    </row>
    <row r="971" spans="3:3" ht="14.25" customHeight="1" x14ac:dyDescent="0.3">
      <c r="C971" s="54"/>
    </row>
    <row r="972" spans="3:3" ht="14.25" customHeight="1" x14ac:dyDescent="0.3">
      <c r="C972" s="54"/>
    </row>
    <row r="973" spans="3:3" ht="14.25" customHeight="1" x14ac:dyDescent="0.3">
      <c r="C973" s="54"/>
    </row>
    <row r="974" spans="3:3" ht="14.25" customHeight="1" x14ac:dyDescent="0.3">
      <c r="C974" s="54"/>
    </row>
    <row r="975" spans="3:3" ht="14.25" customHeight="1" x14ac:dyDescent="0.3">
      <c r="C975" s="54"/>
    </row>
    <row r="976" spans="3:3" ht="14.25" customHeight="1" x14ac:dyDescent="0.3">
      <c r="C976" s="54"/>
    </row>
    <row r="977" spans="3:3" ht="14.25" customHeight="1" x14ac:dyDescent="0.3">
      <c r="C977" s="54"/>
    </row>
    <row r="978" spans="3:3" ht="14.25" customHeight="1" x14ac:dyDescent="0.3">
      <c r="C978" s="54"/>
    </row>
    <row r="979" spans="3:3" ht="14.25" customHeight="1" x14ac:dyDescent="0.3">
      <c r="C979" s="54"/>
    </row>
    <row r="980" spans="3:3" ht="14.25" customHeight="1" x14ac:dyDescent="0.3">
      <c r="C980" s="54"/>
    </row>
    <row r="981" spans="3:3" ht="14.25" customHeight="1" x14ac:dyDescent="0.3">
      <c r="C981" s="54"/>
    </row>
    <row r="982" spans="3:3" ht="14.25" customHeight="1" x14ac:dyDescent="0.3">
      <c r="C982" s="54"/>
    </row>
    <row r="983" spans="3:3" ht="14.25" customHeight="1" x14ac:dyDescent="0.3">
      <c r="C983" s="54"/>
    </row>
    <row r="984" spans="3:3" ht="14.25" customHeight="1" x14ac:dyDescent="0.3">
      <c r="C984" s="54"/>
    </row>
    <row r="985" spans="3:3" ht="14.25" customHeight="1" x14ac:dyDescent="0.3">
      <c r="C985" s="54"/>
    </row>
    <row r="986" spans="3:3" ht="14.25" customHeight="1" x14ac:dyDescent="0.3">
      <c r="C986" s="54"/>
    </row>
    <row r="987" spans="3:3" ht="14.25" customHeight="1" x14ac:dyDescent="0.3">
      <c r="C987" s="54"/>
    </row>
    <row r="988" spans="3:3" ht="14.25" customHeight="1" x14ac:dyDescent="0.3">
      <c r="C988" s="54"/>
    </row>
    <row r="989" spans="3:3" ht="14.25" customHeight="1" x14ac:dyDescent="0.3">
      <c r="C989" s="54"/>
    </row>
    <row r="990" spans="3:3" ht="14.25" customHeight="1" x14ac:dyDescent="0.3">
      <c r="C990" s="54"/>
    </row>
    <row r="991" spans="3:3" ht="14.25" customHeight="1" x14ac:dyDescent="0.3">
      <c r="C991" s="54"/>
    </row>
    <row r="992" spans="3:3" ht="14.25" customHeight="1" x14ac:dyDescent="0.3">
      <c r="C992" s="54"/>
    </row>
    <row r="993" spans="3:3" ht="14.25" customHeight="1" x14ac:dyDescent="0.3">
      <c r="C993" s="54"/>
    </row>
    <row r="994" spans="3:3" ht="14.25" customHeight="1" x14ac:dyDescent="0.3">
      <c r="C994" s="54"/>
    </row>
    <row r="995" spans="3:3" ht="14.25" customHeight="1" x14ac:dyDescent="0.3">
      <c r="C995" s="54"/>
    </row>
    <row r="996" spans="3:3" ht="14.25" customHeight="1" x14ac:dyDescent="0.3">
      <c r="C996" s="54"/>
    </row>
    <row r="997" spans="3:3" ht="14.25" customHeight="1" x14ac:dyDescent="0.3">
      <c r="C997" s="54"/>
    </row>
    <row r="998" spans="3:3" ht="14.25" customHeight="1" x14ac:dyDescent="0.3">
      <c r="C998" s="54"/>
    </row>
    <row r="999" spans="3:3" ht="14.25" customHeight="1" x14ac:dyDescent="0.3">
      <c r="C999" s="54"/>
    </row>
    <row r="1000" spans="3:3" ht="14.25" customHeight="1" x14ac:dyDescent="0.3">
      <c r="C1000" s="54"/>
    </row>
  </sheetData>
  <mergeCells count="11">
    <mergeCell ref="P25:AA25"/>
    <mergeCell ref="AB25:AM25"/>
    <mergeCell ref="AN25:AY25"/>
    <mergeCell ref="AZ25:BK25"/>
    <mergeCell ref="C5:P5"/>
    <mergeCell ref="D7:O7"/>
    <mergeCell ref="P7:AA7"/>
    <mergeCell ref="AB7:AM7"/>
    <mergeCell ref="AN7:AY7"/>
    <mergeCell ref="AZ7:BK7"/>
    <mergeCell ref="D25:O2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O1000"/>
  <sheetViews>
    <sheetView showGridLines="0" workbookViewId="0">
      <pane xSplit="5" ySplit="9" topLeftCell="F10" activePane="bottomRight" state="frozen"/>
      <selection pane="topRight" activeCell="F1" sqref="F1"/>
      <selection pane="bottomLeft" activeCell="A10" sqref="A10"/>
      <selection pane="bottomRight" activeCell="A10" sqref="A10"/>
    </sheetView>
  </sheetViews>
  <sheetFormatPr baseColWidth="10" defaultColWidth="12.59765625" defaultRowHeight="15" customHeight="1" x14ac:dyDescent="0.25"/>
  <cols>
    <col min="1" max="1" width="2.69921875" customWidth="1"/>
    <col min="2" max="2" width="3" customWidth="1"/>
    <col min="3" max="3" width="28.59765625" customWidth="1"/>
    <col min="4" max="4" width="37.3984375" customWidth="1"/>
    <col min="5" max="5" width="21.09765625" customWidth="1"/>
    <col min="6" max="6" width="8.8984375" customWidth="1"/>
    <col min="7" max="7" width="8.59765625" customWidth="1"/>
    <col min="8" max="8" width="9" customWidth="1"/>
    <col min="9" max="11" width="8.09765625" customWidth="1"/>
    <col min="12" max="12" width="8" customWidth="1"/>
    <col min="13" max="13" width="8.69921875" customWidth="1"/>
    <col min="14" max="14" width="9" customWidth="1"/>
    <col min="15" max="15" width="8.09765625" customWidth="1"/>
    <col min="16" max="16" width="8.5" customWidth="1"/>
    <col min="17" max="17" width="8.19921875" customWidth="1"/>
    <col min="18" max="18" width="9.59765625" customWidth="1"/>
    <col min="19" max="19" width="8.8984375" customWidth="1"/>
    <col min="20" max="20" width="8.59765625" customWidth="1"/>
    <col min="21" max="21" width="9" customWidth="1"/>
    <col min="22" max="24" width="8.09765625" customWidth="1"/>
    <col min="25" max="25" width="8" customWidth="1"/>
    <col min="26" max="26" width="8.69921875" customWidth="1"/>
    <col min="27" max="27" width="9" customWidth="1"/>
    <col min="28" max="28" width="8.09765625" customWidth="1"/>
    <col min="29" max="29" width="8.5" customWidth="1"/>
    <col min="30" max="30" width="8.19921875" customWidth="1"/>
    <col min="31" max="40" width="8.59765625" customWidth="1"/>
    <col min="41" max="41" width="3.19921875" customWidth="1"/>
  </cols>
  <sheetData>
    <row r="1" spans="2:41" ht="14.25" customHeight="1" x14ac:dyDescent="0.25"/>
    <row r="2" spans="2:41" ht="14.25" customHeight="1" x14ac:dyDescent="0.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3"/>
    </row>
    <row r="3" spans="2:41" ht="14.25" customHeight="1" x14ac:dyDescent="0.3">
      <c r="B3" s="5"/>
      <c r="C3" s="7" t="s">
        <v>105</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8"/>
    </row>
    <row r="4" spans="2:41" ht="14.25" customHeight="1" x14ac:dyDescent="0.3">
      <c r="B4" s="5"/>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8"/>
    </row>
    <row r="5" spans="2:41" ht="17.25" customHeight="1" x14ac:dyDescent="0.3">
      <c r="B5" s="5"/>
      <c r="C5" s="101" t="s">
        <v>107</v>
      </c>
      <c r="D5" s="102"/>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8"/>
    </row>
    <row r="6" spans="2:41" ht="14.25" customHeight="1" x14ac:dyDescent="0.3">
      <c r="B6" s="5"/>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8"/>
    </row>
    <row r="7" spans="2:41" ht="15" customHeight="1" x14ac:dyDescent="0.3">
      <c r="B7" s="5"/>
      <c r="C7" s="275" t="s">
        <v>69</v>
      </c>
      <c r="D7" s="303" t="s">
        <v>109</v>
      </c>
      <c r="E7" s="275" t="s">
        <v>110</v>
      </c>
      <c r="F7" s="285" t="s">
        <v>111</v>
      </c>
      <c r="G7" s="278"/>
      <c r="H7" s="278"/>
      <c r="I7" s="278"/>
      <c r="J7" s="278"/>
      <c r="K7" s="278"/>
      <c r="L7" s="278"/>
      <c r="M7" s="278"/>
      <c r="N7" s="278"/>
      <c r="O7" s="278"/>
      <c r="P7" s="278"/>
      <c r="Q7" s="278"/>
      <c r="R7" s="298"/>
      <c r="S7" s="106"/>
      <c r="T7" s="106"/>
      <c r="U7" s="106"/>
      <c r="V7" s="106"/>
      <c r="W7" s="106"/>
      <c r="X7" s="106"/>
      <c r="Y7" s="106"/>
      <c r="Z7" s="106"/>
      <c r="AA7" s="106"/>
      <c r="AB7" s="106"/>
      <c r="AC7" s="106"/>
      <c r="AD7" s="106"/>
      <c r="AE7" s="106"/>
      <c r="AF7" s="106"/>
      <c r="AG7" s="106"/>
      <c r="AH7" s="106"/>
      <c r="AI7" s="106"/>
      <c r="AJ7" s="106"/>
      <c r="AK7" s="106"/>
      <c r="AL7" s="106"/>
      <c r="AM7" s="106"/>
      <c r="AN7" s="107"/>
      <c r="AO7" s="8"/>
    </row>
    <row r="8" spans="2:41" ht="15" customHeight="1" x14ac:dyDescent="0.3">
      <c r="B8" s="5"/>
      <c r="C8" s="302"/>
      <c r="D8" s="302"/>
      <c r="E8" s="302"/>
      <c r="F8" s="304">
        <f>YEAR(CONFIG!D7)</f>
        <v>2021</v>
      </c>
      <c r="G8" s="278"/>
      <c r="H8" s="278"/>
      <c r="I8" s="278"/>
      <c r="J8" s="278"/>
      <c r="K8" s="278"/>
      <c r="L8" s="278"/>
      <c r="M8" s="278"/>
      <c r="N8" s="278"/>
      <c r="O8" s="278"/>
      <c r="P8" s="278"/>
      <c r="Q8" s="278"/>
      <c r="R8" s="272"/>
      <c r="S8" s="299">
        <f>+F8+1</f>
        <v>2022</v>
      </c>
      <c r="T8" s="300"/>
      <c r="U8" s="300"/>
      <c r="V8" s="300"/>
      <c r="W8" s="300"/>
      <c r="X8" s="300"/>
      <c r="Y8" s="300"/>
      <c r="Z8" s="300"/>
      <c r="AA8" s="300"/>
      <c r="AB8" s="300"/>
      <c r="AC8" s="300"/>
      <c r="AD8" s="300"/>
      <c r="AE8" s="301"/>
      <c r="AF8" s="299">
        <f>+S8+1</f>
        <v>2023</v>
      </c>
      <c r="AG8" s="300"/>
      <c r="AH8" s="301"/>
      <c r="AI8" s="299">
        <f>+AF8+1</f>
        <v>2024</v>
      </c>
      <c r="AJ8" s="300"/>
      <c r="AK8" s="301"/>
      <c r="AL8" s="299">
        <f>+AI8+1</f>
        <v>2025</v>
      </c>
      <c r="AM8" s="300"/>
      <c r="AN8" s="301"/>
      <c r="AO8" s="8"/>
    </row>
    <row r="9" spans="2:41" ht="30" customHeight="1" x14ac:dyDescent="0.3">
      <c r="B9" s="5"/>
      <c r="C9" s="276"/>
      <c r="D9" s="276"/>
      <c r="E9" s="276"/>
      <c r="F9" s="81">
        <f>CONFIG!$D$7</f>
        <v>44197</v>
      </c>
      <c r="G9" s="81">
        <f t="shared" ref="G9:Q9" si="0">DATE(YEAR(F9),MONTH(F9)+1,DAY(F9))</f>
        <v>44228</v>
      </c>
      <c r="H9" s="81">
        <f t="shared" si="0"/>
        <v>44256</v>
      </c>
      <c r="I9" s="81">
        <f t="shared" si="0"/>
        <v>44287</v>
      </c>
      <c r="J9" s="81">
        <f t="shared" si="0"/>
        <v>44317</v>
      </c>
      <c r="K9" s="81">
        <f t="shared" si="0"/>
        <v>44348</v>
      </c>
      <c r="L9" s="81">
        <f t="shared" si="0"/>
        <v>44378</v>
      </c>
      <c r="M9" s="81">
        <f t="shared" si="0"/>
        <v>44409</v>
      </c>
      <c r="N9" s="81">
        <f t="shared" si="0"/>
        <v>44440</v>
      </c>
      <c r="O9" s="81">
        <f t="shared" si="0"/>
        <v>44470</v>
      </c>
      <c r="P9" s="81">
        <f t="shared" si="0"/>
        <v>44501</v>
      </c>
      <c r="Q9" s="81">
        <f t="shared" si="0"/>
        <v>44531</v>
      </c>
      <c r="R9" s="108" t="s">
        <v>112</v>
      </c>
      <c r="S9" s="81">
        <f>DATE(YEAR(Q9),MONTH(Q9)+1,DAY(Q9))</f>
        <v>44562</v>
      </c>
      <c r="T9" s="81">
        <f t="shared" ref="T9:AD9" si="1">DATE(YEAR(S9),MONTH(S9)+1,DAY(S9))</f>
        <v>44593</v>
      </c>
      <c r="U9" s="81">
        <f t="shared" si="1"/>
        <v>44621</v>
      </c>
      <c r="V9" s="81">
        <f t="shared" si="1"/>
        <v>44652</v>
      </c>
      <c r="W9" s="81">
        <f t="shared" si="1"/>
        <v>44682</v>
      </c>
      <c r="X9" s="81">
        <f t="shared" si="1"/>
        <v>44713</v>
      </c>
      <c r="Y9" s="81">
        <f t="shared" si="1"/>
        <v>44743</v>
      </c>
      <c r="Z9" s="81">
        <f t="shared" si="1"/>
        <v>44774</v>
      </c>
      <c r="AA9" s="81">
        <f t="shared" si="1"/>
        <v>44805</v>
      </c>
      <c r="AB9" s="81">
        <f t="shared" si="1"/>
        <v>44835</v>
      </c>
      <c r="AC9" s="81">
        <f t="shared" si="1"/>
        <v>44866</v>
      </c>
      <c r="AD9" s="81">
        <f t="shared" si="1"/>
        <v>44896</v>
      </c>
      <c r="AE9" s="108" t="s">
        <v>112</v>
      </c>
      <c r="AF9" s="109" t="s">
        <v>114</v>
      </c>
      <c r="AG9" s="109" t="s">
        <v>115</v>
      </c>
      <c r="AH9" s="108" t="s">
        <v>112</v>
      </c>
      <c r="AI9" s="109" t="s">
        <v>114</v>
      </c>
      <c r="AJ9" s="109" t="s">
        <v>115</v>
      </c>
      <c r="AK9" s="108" t="s">
        <v>112</v>
      </c>
      <c r="AL9" s="109" t="s">
        <v>114</v>
      </c>
      <c r="AM9" s="109" t="s">
        <v>115</v>
      </c>
      <c r="AN9" s="108" t="s">
        <v>112</v>
      </c>
      <c r="AO9" s="8"/>
    </row>
    <row r="10" spans="2:41" ht="14.25" customHeight="1" x14ac:dyDescent="0.3">
      <c r="B10" s="5"/>
      <c r="C10" s="110" t="s">
        <v>116</v>
      </c>
      <c r="D10" s="111" t="s">
        <v>117</v>
      </c>
      <c r="E10" s="111"/>
      <c r="F10" s="112"/>
      <c r="G10" s="112"/>
      <c r="H10" s="112"/>
      <c r="I10" s="112"/>
      <c r="J10" s="112"/>
      <c r="K10" s="112"/>
      <c r="L10" s="112"/>
      <c r="M10" s="112"/>
      <c r="N10" s="112"/>
      <c r="O10" s="112"/>
      <c r="P10" s="112"/>
      <c r="Q10" s="112"/>
      <c r="R10" s="113">
        <f t="shared" ref="R10:R30" si="2">SUM(F10:Q10)</f>
        <v>0</v>
      </c>
      <c r="S10" s="112"/>
      <c r="T10" s="112"/>
      <c r="U10" s="112"/>
      <c r="V10" s="112"/>
      <c r="W10" s="112"/>
      <c r="X10" s="112"/>
      <c r="Y10" s="112"/>
      <c r="Z10" s="112"/>
      <c r="AA10" s="112"/>
      <c r="AB10" s="112"/>
      <c r="AC10" s="112"/>
      <c r="AD10" s="112"/>
      <c r="AE10" s="113">
        <f t="shared" ref="AE10:AE30" si="3">SUM(S10:AD10)</f>
        <v>0</v>
      </c>
      <c r="AF10" s="112"/>
      <c r="AG10" s="112"/>
      <c r="AH10" s="113">
        <f t="shared" ref="AH10:AH30" si="4">SUM(AF10:AG10)</f>
        <v>0</v>
      </c>
      <c r="AI10" s="112"/>
      <c r="AJ10" s="112"/>
      <c r="AK10" s="113">
        <f t="shared" ref="AK10:AK30" si="5">SUM(AI10:AJ10)</f>
        <v>0</v>
      </c>
      <c r="AL10" s="112"/>
      <c r="AM10" s="112"/>
      <c r="AN10" s="113">
        <f t="shared" ref="AN10:AN30" si="6">SUM(AL10:AM10)</f>
        <v>0</v>
      </c>
      <c r="AO10" s="8"/>
    </row>
    <row r="11" spans="2:41" ht="14.25" customHeight="1" x14ac:dyDescent="0.3">
      <c r="B11" s="5"/>
      <c r="C11" s="110" t="s">
        <v>116</v>
      </c>
      <c r="D11" s="111" t="s">
        <v>117</v>
      </c>
      <c r="E11" s="111"/>
      <c r="F11" s="112"/>
      <c r="G11" s="112"/>
      <c r="H11" s="112"/>
      <c r="I11" s="112"/>
      <c r="J11" s="112"/>
      <c r="K11" s="112"/>
      <c r="L11" s="112"/>
      <c r="M11" s="112"/>
      <c r="N11" s="112"/>
      <c r="O11" s="112"/>
      <c r="P11" s="112"/>
      <c r="Q11" s="112"/>
      <c r="R11" s="113">
        <f t="shared" si="2"/>
        <v>0</v>
      </c>
      <c r="S11" s="112"/>
      <c r="T11" s="112"/>
      <c r="U11" s="112"/>
      <c r="V11" s="112"/>
      <c r="W11" s="112"/>
      <c r="X11" s="112"/>
      <c r="Y11" s="112"/>
      <c r="Z11" s="112"/>
      <c r="AA11" s="112"/>
      <c r="AB11" s="112"/>
      <c r="AC11" s="112"/>
      <c r="AD11" s="112"/>
      <c r="AE11" s="113">
        <f t="shared" si="3"/>
        <v>0</v>
      </c>
      <c r="AF11" s="112"/>
      <c r="AG11" s="112"/>
      <c r="AH11" s="113">
        <f t="shared" si="4"/>
        <v>0</v>
      </c>
      <c r="AI11" s="112"/>
      <c r="AJ11" s="112"/>
      <c r="AK11" s="113">
        <f t="shared" si="5"/>
        <v>0</v>
      </c>
      <c r="AL11" s="112"/>
      <c r="AM11" s="112"/>
      <c r="AN11" s="113">
        <f t="shared" si="6"/>
        <v>0</v>
      </c>
      <c r="AO11" s="8"/>
    </row>
    <row r="12" spans="2:41" ht="14.25" customHeight="1" x14ac:dyDescent="0.3">
      <c r="B12" s="5"/>
      <c r="C12" s="110" t="s">
        <v>116</v>
      </c>
      <c r="D12" s="111" t="s">
        <v>119</v>
      </c>
      <c r="E12" s="111"/>
      <c r="F12" s="112"/>
      <c r="G12" s="112"/>
      <c r="H12" s="112"/>
      <c r="I12" s="112"/>
      <c r="J12" s="112"/>
      <c r="K12" s="112"/>
      <c r="L12" s="112"/>
      <c r="M12" s="112"/>
      <c r="N12" s="112"/>
      <c r="O12" s="112"/>
      <c r="P12" s="112"/>
      <c r="Q12" s="112"/>
      <c r="R12" s="113">
        <f t="shared" si="2"/>
        <v>0</v>
      </c>
      <c r="S12" s="112"/>
      <c r="T12" s="112"/>
      <c r="U12" s="112"/>
      <c r="V12" s="112"/>
      <c r="W12" s="112"/>
      <c r="X12" s="112"/>
      <c r="Y12" s="112"/>
      <c r="Z12" s="112"/>
      <c r="AA12" s="112"/>
      <c r="AB12" s="112"/>
      <c r="AC12" s="112"/>
      <c r="AD12" s="112"/>
      <c r="AE12" s="113">
        <f t="shared" si="3"/>
        <v>0</v>
      </c>
      <c r="AF12" s="112"/>
      <c r="AG12" s="112"/>
      <c r="AH12" s="113">
        <f t="shared" si="4"/>
        <v>0</v>
      </c>
      <c r="AI12" s="112"/>
      <c r="AJ12" s="112"/>
      <c r="AK12" s="113">
        <f t="shared" si="5"/>
        <v>0</v>
      </c>
      <c r="AL12" s="112"/>
      <c r="AM12" s="112"/>
      <c r="AN12" s="113">
        <f t="shared" si="6"/>
        <v>0</v>
      </c>
      <c r="AO12" s="8"/>
    </row>
    <row r="13" spans="2:41" ht="14.25" customHeight="1" x14ac:dyDescent="0.3">
      <c r="B13" s="5"/>
      <c r="C13" s="110" t="s">
        <v>116</v>
      </c>
      <c r="D13" s="111" t="s">
        <v>119</v>
      </c>
      <c r="E13" s="111"/>
      <c r="F13" s="114"/>
      <c r="G13" s="114"/>
      <c r="H13" s="114"/>
      <c r="I13" s="114"/>
      <c r="J13" s="114"/>
      <c r="K13" s="114"/>
      <c r="L13" s="114"/>
      <c r="M13" s="114"/>
      <c r="N13" s="114"/>
      <c r="O13" s="114"/>
      <c r="P13" s="114"/>
      <c r="Q13" s="114"/>
      <c r="R13" s="113">
        <f t="shared" si="2"/>
        <v>0</v>
      </c>
      <c r="S13" s="112"/>
      <c r="T13" s="112"/>
      <c r="U13" s="112"/>
      <c r="V13" s="112"/>
      <c r="W13" s="112"/>
      <c r="X13" s="112"/>
      <c r="Y13" s="112"/>
      <c r="Z13" s="112"/>
      <c r="AA13" s="112"/>
      <c r="AB13" s="112"/>
      <c r="AC13" s="112"/>
      <c r="AD13" s="112"/>
      <c r="AE13" s="113">
        <f t="shared" si="3"/>
        <v>0</v>
      </c>
      <c r="AF13" s="112"/>
      <c r="AG13" s="112"/>
      <c r="AH13" s="113">
        <f t="shared" si="4"/>
        <v>0</v>
      </c>
      <c r="AI13" s="112"/>
      <c r="AJ13" s="112"/>
      <c r="AK13" s="113">
        <f t="shared" si="5"/>
        <v>0</v>
      </c>
      <c r="AL13" s="112"/>
      <c r="AM13" s="112"/>
      <c r="AN13" s="113">
        <f t="shared" si="6"/>
        <v>0</v>
      </c>
      <c r="AO13" s="8"/>
    </row>
    <row r="14" spans="2:41" ht="14.25" customHeight="1" x14ac:dyDescent="0.3">
      <c r="B14" s="5"/>
      <c r="C14" s="115"/>
      <c r="D14" s="111"/>
      <c r="E14" s="111"/>
      <c r="F14" s="114"/>
      <c r="G14" s="114"/>
      <c r="H14" s="114"/>
      <c r="I14" s="114"/>
      <c r="J14" s="114"/>
      <c r="K14" s="114"/>
      <c r="L14" s="114"/>
      <c r="M14" s="114"/>
      <c r="N14" s="114"/>
      <c r="O14" s="114"/>
      <c r="P14" s="114"/>
      <c r="Q14" s="114"/>
      <c r="R14" s="113">
        <f t="shared" si="2"/>
        <v>0</v>
      </c>
      <c r="S14" s="112"/>
      <c r="T14" s="112"/>
      <c r="U14" s="112"/>
      <c r="V14" s="112"/>
      <c r="W14" s="112"/>
      <c r="X14" s="112"/>
      <c r="Y14" s="112"/>
      <c r="Z14" s="112"/>
      <c r="AA14" s="112"/>
      <c r="AB14" s="112"/>
      <c r="AC14" s="112"/>
      <c r="AD14" s="112"/>
      <c r="AE14" s="113">
        <f t="shared" si="3"/>
        <v>0</v>
      </c>
      <c r="AF14" s="112"/>
      <c r="AG14" s="112"/>
      <c r="AH14" s="113">
        <f t="shared" si="4"/>
        <v>0</v>
      </c>
      <c r="AI14" s="112"/>
      <c r="AJ14" s="112"/>
      <c r="AK14" s="113">
        <f t="shared" si="5"/>
        <v>0</v>
      </c>
      <c r="AL14" s="112"/>
      <c r="AM14" s="112"/>
      <c r="AN14" s="113">
        <f t="shared" si="6"/>
        <v>0</v>
      </c>
      <c r="AO14" s="8"/>
    </row>
    <row r="15" spans="2:41" ht="14.25" customHeight="1" x14ac:dyDescent="0.3">
      <c r="B15" s="5"/>
      <c r="C15" s="115"/>
      <c r="D15" s="111"/>
      <c r="E15" s="111"/>
      <c r="F15" s="114"/>
      <c r="G15" s="114"/>
      <c r="H15" s="114"/>
      <c r="I15" s="114"/>
      <c r="J15" s="114"/>
      <c r="K15" s="114"/>
      <c r="L15" s="114"/>
      <c r="M15" s="114"/>
      <c r="N15" s="114"/>
      <c r="O15" s="114"/>
      <c r="P15" s="114"/>
      <c r="Q15" s="114"/>
      <c r="R15" s="113">
        <f t="shared" si="2"/>
        <v>0</v>
      </c>
      <c r="S15" s="112"/>
      <c r="T15" s="112"/>
      <c r="U15" s="112"/>
      <c r="V15" s="112"/>
      <c r="W15" s="112"/>
      <c r="X15" s="112"/>
      <c r="Y15" s="112"/>
      <c r="Z15" s="112"/>
      <c r="AA15" s="112"/>
      <c r="AB15" s="112"/>
      <c r="AC15" s="112"/>
      <c r="AD15" s="112"/>
      <c r="AE15" s="113">
        <f t="shared" si="3"/>
        <v>0</v>
      </c>
      <c r="AF15" s="112"/>
      <c r="AG15" s="112"/>
      <c r="AH15" s="113">
        <f t="shared" si="4"/>
        <v>0</v>
      </c>
      <c r="AI15" s="112"/>
      <c r="AJ15" s="112"/>
      <c r="AK15" s="113">
        <f t="shared" si="5"/>
        <v>0</v>
      </c>
      <c r="AL15" s="112"/>
      <c r="AM15" s="112"/>
      <c r="AN15" s="113">
        <f t="shared" si="6"/>
        <v>0</v>
      </c>
      <c r="AO15" s="8"/>
    </row>
    <row r="16" spans="2:41" ht="14.25" customHeight="1" x14ac:dyDescent="0.3">
      <c r="B16" s="5"/>
      <c r="C16" s="115"/>
      <c r="D16" s="111"/>
      <c r="E16" s="111"/>
      <c r="F16" s="114"/>
      <c r="G16" s="114"/>
      <c r="H16" s="114"/>
      <c r="I16" s="114"/>
      <c r="J16" s="114"/>
      <c r="K16" s="114"/>
      <c r="L16" s="114"/>
      <c r="M16" s="114"/>
      <c r="N16" s="114"/>
      <c r="O16" s="114"/>
      <c r="P16" s="114"/>
      <c r="Q16" s="114"/>
      <c r="R16" s="113">
        <f t="shared" si="2"/>
        <v>0</v>
      </c>
      <c r="S16" s="112"/>
      <c r="T16" s="112"/>
      <c r="U16" s="112"/>
      <c r="V16" s="112"/>
      <c r="W16" s="112"/>
      <c r="X16" s="112"/>
      <c r="Y16" s="112"/>
      <c r="Z16" s="112"/>
      <c r="AA16" s="112"/>
      <c r="AB16" s="112"/>
      <c r="AC16" s="112"/>
      <c r="AD16" s="112"/>
      <c r="AE16" s="113">
        <f t="shared" si="3"/>
        <v>0</v>
      </c>
      <c r="AF16" s="112"/>
      <c r="AG16" s="112"/>
      <c r="AH16" s="113">
        <f t="shared" si="4"/>
        <v>0</v>
      </c>
      <c r="AI16" s="112"/>
      <c r="AJ16" s="112"/>
      <c r="AK16" s="113">
        <f t="shared" si="5"/>
        <v>0</v>
      </c>
      <c r="AL16" s="112"/>
      <c r="AM16" s="112"/>
      <c r="AN16" s="113">
        <f t="shared" si="6"/>
        <v>0</v>
      </c>
      <c r="AO16" s="8"/>
    </row>
    <row r="17" spans="2:41" ht="14.25" customHeight="1" x14ac:dyDescent="0.3">
      <c r="B17" s="5"/>
      <c r="C17" s="115"/>
      <c r="D17" s="111"/>
      <c r="E17" s="111"/>
      <c r="F17" s="114"/>
      <c r="G17" s="114"/>
      <c r="H17" s="114"/>
      <c r="I17" s="114"/>
      <c r="J17" s="114"/>
      <c r="K17" s="114"/>
      <c r="L17" s="114"/>
      <c r="M17" s="114"/>
      <c r="N17" s="114"/>
      <c r="O17" s="114"/>
      <c r="P17" s="114"/>
      <c r="Q17" s="114"/>
      <c r="R17" s="113">
        <f t="shared" si="2"/>
        <v>0</v>
      </c>
      <c r="S17" s="112"/>
      <c r="T17" s="112"/>
      <c r="U17" s="112"/>
      <c r="V17" s="112"/>
      <c r="W17" s="112"/>
      <c r="X17" s="112"/>
      <c r="Y17" s="112"/>
      <c r="Z17" s="112"/>
      <c r="AA17" s="112"/>
      <c r="AB17" s="112"/>
      <c r="AC17" s="112"/>
      <c r="AD17" s="112"/>
      <c r="AE17" s="113">
        <f t="shared" si="3"/>
        <v>0</v>
      </c>
      <c r="AF17" s="112"/>
      <c r="AG17" s="112"/>
      <c r="AH17" s="113">
        <f t="shared" si="4"/>
        <v>0</v>
      </c>
      <c r="AI17" s="112"/>
      <c r="AJ17" s="112"/>
      <c r="AK17" s="113">
        <f t="shared" si="5"/>
        <v>0</v>
      </c>
      <c r="AL17" s="112"/>
      <c r="AM17" s="112"/>
      <c r="AN17" s="113">
        <f t="shared" si="6"/>
        <v>0</v>
      </c>
      <c r="AO17" s="8"/>
    </row>
    <row r="18" spans="2:41" ht="14.25" customHeight="1" x14ac:dyDescent="0.3">
      <c r="B18" s="5"/>
      <c r="C18" s="115"/>
      <c r="D18" s="111"/>
      <c r="E18" s="111"/>
      <c r="F18" s="114"/>
      <c r="G18" s="114"/>
      <c r="H18" s="114"/>
      <c r="I18" s="114"/>
      <c r="J18" s="114"/>
      <c r="K18" s="114"/>
      <c r="L18" s="114"/>
      <c r="M18" s="114"/>
      <c r="N18" s="114"/>
      <c r="O18" s="114"/>
      <c r="P18" s="114"/>
      <c r="Q18" s="114"/>
      <c r="R18" s="113">
        <f t="shared" si="2"/>
        <v>0</v>
      </c>
      <c r="S18" s="112"/>
      <c r="T18" s="112"/>
      <c r="U18" s="112"/>
      <c r="V18" s="112"/>
      <c r="W18" s="112"/>
      <c r="X18" s="112"/>
      <c r="Y18" s="112"/>
      <c r="Z18" s="112"/>
      <c r="AA18" s="112"/>
      <c r="AB18" s="112"/>
      <c r="AC18" s="112"/>
      <c r="AD18" s="112"/>
      <c r="AE18" s="113">
        <f t="shared" si="3"/>
        <v>0</v>
      </c>
      <c r="AF18" s="112"/>
      <c r="AG18" s="112"/>
      <c r="AH18" s="113">
        <f t="shared" si="4"/>
        <v>0</v>
      </c>
      <c r="AI18" s="112"/>
      <c r="AJ18" s="112"/>
      <c r="AK18" s="113">
        <f t="shared" si="5"/>
        <v>0</v>
      </c>
      <c r="AL18" s="112"/>
      <c r="AM18" s="112"/>
      <c r="AN18" s="113">
        <f t="shared" si="6"/>
        <v>0</v>
      </c>
      <c r="AO18" s="8"/>
    </row>
    <row r="19" spans="2:41" ht="14.25" customHeight="1" x14ac:dyDescent="0.3">
      <c r="B19" s="5"/>
      <c r="C19" s="115"/>
      <c r="D19" s="111"/>
      <c r="E19" s="111"/>
      <c r="F19" s="114"/>
      <c r="G19" s="114"/>
      <c r="H19" s="114"/>
      <c r="I19" s="114"/>
      <c r="J19" s="114"/>
      <c r="K19" s="114"/>
      <c r="L19" s="114"/>
      <c r="M19" s="114"/>
      <c r="N19" s="114"/>
      <c r="O19" s="114"/>
      <c r="P19" s="114"/>
      <c r="Q19" s="114"/>
      <c r="R19" s="113">
        <f t="shared" si="2"/>
        <v>0</v>
      </c>
      <c r="S19" s="112"/>
      <c r="T19" s="112"/>
      <c r="U19" s="112"/>
      <c r="V19" s="112"/>
      <c r="W19" s="112"/>
      <c r="X19" s="112"/>
      <c r="Y19" s="112"/>
      <c r="Z19" s="112"/>
      <c r="AA19" s="112"/>
      <c r="AB19" s="112"/>
      <c r="AC19" s="112"/>
      <c r="AD19" s="112"/>
      <c r="AE19" s="113">
        <f t="shared" si="3"/>
        <v>0</v>
      </c>
      <c r="AF19" s="112"/>
      <c r="AG19" s="112"/>
      <c r="AH19" s="113">
        <f t="shared" si="4"/>
        <v>0</v>
      </c>
      <c r="AI19" s="112"/>
      <c r="AJ19" s="112"/>
      <c r="AK19" s="113">
        <f t="shared" si="5"/>
        <v>0</v>
      </c>
      <c r="AL19" s="112"/>
      <c r="AM19" s="112"/>
      <c r="AN19" s="113">
        <f t="shared" si="6"/>
        <v>0</v>
      </c>
      <c r="AO19" s="8"/>
    </row>
    <row r="20" spans="2:41" ht="14.25" customHeight="1" x14ac:dyDescent="0.3">
      <c r="B20" s="5"/>
      <c r="C20" s="115"/>
      <c r="D20" s="111"/>
      <c r="E20" s="111"/>
      <c r="F20" s="114"/>
      <c r="G20" s="114"/>
      <c r="H20" s="114"/>
      <c r="I20" s="114"/>
      <c r="J20" s="114"/>
      <c r="K20" s="114"/>
      <c r="L20" s="114"/>
      <c r="M20" s="114"/>
      <c r="N20" s="114"/>
      <c r="O20" s="114"/>
      <c r="P20" s="114"/>
      <c r="Q20" s="114"/>
      <c r="R20" s="113">
        <f t="shared" si="2"/>
        <v>0</v>
      </c>
      <c r="S20" s="112"/>
      <c r="T20" s="112"/>
      <c r="U20" s="112"/>
      <c r="V20" s="112"/>
      <c r="W20" s="112"/>
      <c r="X20" s="112"/>
      <c r="Y20" s="112"/>
      <c r="Z20" s="112"/>
      <c r="AA20" s="112"/>
      <c r="AB20" s="112"/>
      <c r="AC20" s="112"/>
      <c r="AD20" s="112"/>
      <c r="AE20" s="113">
        <f t="shared" si="3"/>
        <v>0</v>
      </c>
      <c r="AF20" s="112"/>
      <c r="AG20" s="112"/>
      <c r="AH20" s="113">
        <f t="shared" si="4"/>
        <v>0</v>
      </c>
      <c r="AI20" s="112"/>
      <c r="AJ20" s="112"/>
      <c r="AK20" s="113">
        <f t="shared" si="5"/>
        <v>0</v>
      </c>
      <c r="AL20" s="112"/>
      <c r="AM20" s="112"/>
      <c r="AN20" s="113">
        <f t="shared" si="6"/>
        <v>0</v>
      </c>
      <c r="AO20" s="8"/>
    </row>
    <row r="21" spans="2:41" ht="14.25" customHeight="1" x14ac:dyDescent="0.3">
      <c r="B21" s="5"/>
      <c r="C21" s="115"/>
      <c r="D21" s="111"/>
      <c r="E21" s="111"/>
      <c r="F21" s="114"/>
      <c r="G21" s="114"/>
      <c r="H21" s="114"/>
      <c r="I21" s="114"/>
      <c r="J21" s="114"/>
      <c r="K21" s="114"/>
      <c r="L21" s="114"/>
      <c r="M21" s="114"/>
      <c r="N21" s="114"/>
      <c r="O21" s="114"/>
      <c r="P21" s="114"/>
      <c r="Q21" s="114"/>
      <c r="R21" s="113">
        <f t="shared" si="2"/>
        <v>0</v>
      </c>
      <c r="S21" s="112"/>
      <c r="T21" s="112"/>
      <c r="U21" s="112"/>
      <c r="V21" s="112"/>
      <c r="W21" s="112"/>
      <c r="X21" s="112"/>
      <c r="Y21" s="112"/>
      <c r="Z21" s="112"/>
      <c r="AA21" s="112"/>
      <c r="AB21" s="112"/>
      <c r="AC21" s="112"/>
      <c r="AD21" s="112"/>
      <c r="AE21" s="113">
        <f t="shared" si="3"/>
        <v>0</v>
      </c>
      <c r="AF21" s="112"/>
      <c r="AG21" s="112"/>
      <c r="AH21" s="113">
        <f t="shared" si="4"/>
        <v>0</v>
      </c>
      <c r="AI21" s="112"/>
      <c r="AJ21" s="112"/>
      <c r="AK21" s="113">
        <f t="shared" si="5"/>
        <v>0</v>
      </c>
      <c r="AL21" s="112"/>
      <c r="AM21" s="112"/>
      <c r="AN21" s="113">
        <f t="shared" si="6"/>
        <v>0</v>
      </c>
      <c r="AO21" s="8"/>
    </row>
    <row r="22" spans="2:41" ht="14.25" customHeight="1" x14ac:dyDescent="0.3">
      <c r="B22" s="5"/>
      <c r="C22" s="115"/>
      <c r="D22" s="111"/>
      <c r="E22" s="111"/>
      <c r="F22" s="114"/>
      <c r="G22" s="114"/>
      <c r="H22" s="114"/>
      <c r="I22" s="114"/>
      <c r="J22" s="114"/>
      <c r="K22" s="114"/>
      <c r="L22" s="114"/>
      <c r="M22" s="114"/>
      <c r="N22" s="114"/>
      <c r="O22" s="114"/>
      <c r="P22" s="114"/>
      <c r="Q22" s="114"/>
      <c r="R22" s="113">
        <f t="shared" si="2"/>
        <v>0</v>
      </c>
      <c r="S22" s="112"/>
      <c r="T22" s="112"/>
      <c r="U22" s="112"/>
      <c r="V22" s="112"/>
      <c r="W22" s="112"/>
      <c r="X22" s="112"/>
      <c r="Y22" s="112"/>
      <c r="Z22" s="112"/>
      <c r="AA22" s="112"/>
      <c r="AB22" s="112"/>
      <c r="AC22" s="112"/>
      <c r="AD22" s="112"/>
      <c r="AE22" s="113">
        <f t="shared" si="3"/>
        <v>0</v>
      </c>
      <c r="AF22" s="112"/>
      <c r="AG22" s="112"/>
      <c r="AH22" s="113">
        <f t="shared" si="4"/>
        <v>0</v>
      </c>
      <c r="AI22" s="112"/>
      <c r="AJ22" s="112"/>
      <c r="AK22" s="113">
        <f t="shared" si="5"/>
        <v>0</v>
      </c>
      <c r="AL22" s="112"/>
      <c r="AM22" s="112"/>
      <c r="AN22" s="113">
        <f t="shared" si="6"/>
        <v>0</v>
      </c>
      <c r="AO22" s="8"/>
    </row>
    <row r="23" spans="2:41" ht="14.25" customHeight="1" x14ac:dyDescent="0.3">
      <c r="B23" s="5"/>
      <c r="C23" s="115"/>
      <c r="D23" s="111"/>
      <c r="E23" s="111"/>
      <c r="F23" s="114"/>
      <c r="G23" s="114"/>
      <c r="H23" s="114"/>
      <c r="I23" s="114"/>
      <c r="J23" s="114"/>
      <c r="K23" s="114"/>
      <c r="L23" s="114"/>
      <c r="M23" s="114"/>
      <c r="N23" s="114"/>
      <c r="O23" s="114"/>
      <c r="P23" s="114"/>
      <c r="Q23" s="114"/>
      <c r="R23" s="113">
        <f t="shared" si="2"/>
        <v>0</v>
      </c>
      <c r="S23" s="112"/>
      <c r="T23" s="112"/>
      <c r="U23" s="112"/>
      <c r="V23" s="112"/>
      <c r="W23" s="112"/>
      <c r="X23" s="112"/>
      <c r="Y23" s="112"/>
      <c r="Z23" s="112"/>
      <c r="AA23" s="112"/>
      <c r="AB23" s="112"/>
      <c r="AC23" s="112"/>
      <c r="AD23" s="112"/>
      <c r="AE23" s="113">
        <f t="shared" si="3"/>
        <v>0</v>
      </c>
      <c r="AF23" s="112"/>
      <c r="AG23" s="112"/>
      <c r="AH23" s="113">
        <f t="shared" si="4"/>
        <v>0</v>
      </c>
      <c r="AI23" s="112"/>
      <c r="AJ23" s="112"/>
      <c r="AK23" s="113">
        <f t="shared" si="5"/>
        <v>0</v>
      </c>
      <c r="AL23" s="112"/>
      <c r="AM23" s="112"/>
      <c r="AN23" s="113">
        <f t="shared" si="6"/>
        <v>0</v>
      </c>
      <c r="AO23" s="8"/>
    </row>
    <row r="24" spans="2:41" ht="14.25" customHeight="1" x14ac:dyDescent="0.3">
      <c r="B24" s="5"/>
      <c r="C24" s="115"/>
      <c r="D24" s="111"/>
      <c r="E24" s="111"/>
      <c r="F24" s="114"/>
      <c r="G24" s="114"/>
      <c r="H24" s="114"/>
      <c r="I24" s="114"/>
      <c r="J24" s="114"/>
      <c r="K24" s="114"/>
      <c r="L24" s="114"/>
      <c r="M24" s="114"/>
      <c r="N24" s="114"/>
      <c r="O24" s="114"/>
      <c r="P24" s="114"/>
      <c r="Q24" s="114"/>
      <c r="R24" s="113">
        <f t="shared" si="2"/>
        <v>0</v>
      </c>
      <c r="S24" s="112"/>
      <c r="T24" s="112"/>
      <c r="U24" s="112"/>
      <c r="V24" s="112"/>
      <c r="W24" s="112"/>
      <c r="X24" s="112"/>
      <c r="Y24" s="112"/>
      <c r="Z24" s="112"/>
      <c r="AA24" s="112"/>
      <c r="AB24" s="112"/>
      <c r="AC24" s="112"/>
      <c r="AD24" s="112"/>
      <c r="AE24" s="113">
        <f t="shared" si="3"/>
        <v>0</v>
      </c>
      <c r="AF24" s="112"/>
      <c r="AG24" s="112"/>
      <c r="AH24" s="113">
        <f t="shared" si="4"/>
        <v>0</v>
      </c>
      <c r="AI24" s="112"/>
      <c r="AJ24" s="112"/>
      <c r="AK24" s="113">
        <f t="shared" si="5"/>
        <v>0</v>
      </c>
      <c r="AL24" s="112"/>
      <c r="AM24" s="112"/>
      <c r="AN24" s="113">
        <f t="shared" si="6"/>
        <v>0</v>
      </c>
      <c r="AO24" s="8"/>
    </row>
    <row r="25" spans="2:41" ht="14.25" customHeight="1" x14ac:dyDescent="0.3">
      <c r="B25" s="5"/>
      <c r="C25" s="115"/>
      <c r="D25" s="111"/>
      <c r="E25" s="111"/>
      <c r="F25" s="114"/>
      <c r="G25" s="114"/>
      <c r="H25" s="114"/>
      <c r="I25" s="114"/>
      <c r="J25" s="114"/>
      <c r="K25" s="114"/>
      <c r="L25" s="114"/>
      <c r="M25" s="114"/>
      <c r="N25" s="114"/>
      <c r="O25" s="114"/>
      <c r="P25" s="114"/>
      <c r="Q25" s="114"/>
      <c r="R25" s="113">
        <f t="shared" si="2"/>
        <v>0</v>
      </c>
      <c r="S25" s="112"/>
      <c r="T25" s="112"/>
      <c r="U25" s="112"/>
      <c r="V25" s="112"/>
      <c r="W25" s="112"/>
      <c r="X25" s="112"/>
      <c r="Y25" s="112"/>
      <c r="Z25" s="112"/>
      <c r="AA25" s="112"/>
      <c r="AB25" s="112"/>
      <c r="AC25" s="112"/>
      <c r="AD25" s="112"/>
      <c r="AE25" s="113">
        <f t="shared" si="3"/>
        <v>0</v>
      </c>
      <c r="AF25" s="112"/>
      <c r="AG25" s="112"/>
      <c r="AH25" s="113">
        <f t="shared" si="4"/>
        <v>0</v>
      </c>
      <c r="AI25" s="112"/>
      <c r="AJ25" s="112"/>
      <c r="AK25" s="113">
        <f t="shared" si="5"/>
        <v>0</v>
      </c>
      <c r="AL25" s="112"/>
      <c r="AM25" s="112"/>
      <c r="AN25" s="113">
        <f t="shared" si="6"/>
        <v>0</v>
      </c>
      <c r="AO25" s="8"/>
    </row>
    <row r="26" spans="2:41" ht="14.25" customHeight="1" x14ac:dyDescent="0.3">
      <c r="B26" s="5"/>
      <c r="C26" s="115"/>
      <c r="D26" s="111"/>
      <c r="E26" s="111"/>
      <c r="F26" s="114"/>
      <c r="G26" s="114"/>
      <c r="H26" s="114"/>
      <c r="I26" s="114"/>
      <c r="J26" s="114"/>
      <c r="K26" s="114"/>
      <c r="L26" s="114"/>
      <c r="M26" s="114"/>
      <c r="N26" s="114"/>
      <c r="O26" s="114"/>
      <c r="P26" s="114"/>
      <c r="Q26" s="114"/>
      <c r="R26" s="113">
        <f t="shared" si="2"/>
        <v>0</v>
      </c>
      <c r="S26" s="112"/>
      <c r="T26" s="112"/>
      <c r="U26" s="112"/>
      <c r="V26" s="112"/>
      <c r="W26" s="112"/>
      <c r="X26" s="112"/>
      <c r="Y26" s="112"/>
      <c r="Z26" s="112"/>
      <c r="AA26" s="112"/>
      <c r="AB26" s="112"/>
      <c r="AC26" s="112"/>
      <c r="AD26" s="112"/>
      <c r="AE26" s="113">
        <f t="shared" si="3"/>
        <v>0</v>
      </c>
      <c r="AF26" s="112"/>
      <c r="AG26" s="112"/>
      <c r="AH26" s="113">
        <f t="shared" si="4"/>
        <v>0</v>
      </c>
      <c r="AI26" s="112"/>
      <c r="AJ26" s="112"/>
      <c r="AK26" s="113">
        <f t="shared" si="5"/>
        <v>0</v>
      </c>
      <c r="AL26" s="112"/>
      <c r="AM26" s="112"/>
      <c r="AN26" s="113">
        <f t="shared" si="6"/>
        <v>0</v>
      </c>
      <c r="AO26" s="8"/>
    </row>
    <row r="27" spans="2:41" ht="14.25" customHeight="1" x14ac:dyDescent="0.3">
      <c r="B27" s="5"/>
      <c r="C27" s="115"/>
      <c r="D27" s="111"/>
      <c r="E27" s="111"/>
      <c r="F27" s="114"/>
      <c r="G27" s="114"/>
      <c r="H27" s="114"/>
      <c r="I27" s="114"/>
      <c r="J27" s="114"/>
      <c r="K27" s="114"/>
      <c r="L27" s="114"/>
      <c r="M27" s="114"/>
      <c r="N27" s="114"/>
      <c r="O27" s="114"/>
      <c r="P27" s="114"/>
      <c r="Q27" s="114"/>
      <c r="R27" s="113">
        <f t="shared" si="2"/>
        <v>0</v>
      </c>
      <c r="S27" s="112"/>
      <c r="T27" s="112"/>
      <c r="U27" s="112"/>
      <c r="V27" s="112"/>
      <c r="W27" s="112"/>
      <c r="X27" s="112"/>
      <c r="Y27" s="112"/>
      <c r="Z27" s="112"/>
      <c r="AA27" s="112"/>
      <c r="AB27" s="112"/>
      <c r="AC27" s="112"/>
      <c r="AD27" s="112"/>
      <c r="AE27" s="113">
        <f t="shared" si="3"/>
        <v>0</v>
      </c>
      <c r="AF27" s="112"/>
      <c r="AG27" s="112"/>
      <c r="AH27" s="113">
        <f t="shared" si="4"/>
        <v>0</v>
      </c>
      <c r="AI27" s="112"/>
      <c r="AJ27" s="112"/>
      <c r="AK27" s="113">
        <f t="shared" si="5"/>
        <v>0</v>
      </c>
      <c r="AL27" s="112"/>
      <c r="AM27" s="112"/>
      <c r="AN27" s="113">
        <f t="shared" si="6"/>
        <v>0</v>
      </c>
      <c r="AO27" s="8"/>
    </row>
    <row r="28" spans="2:41" ht="14.25" customHeight="1" x14ac:dyDescent="0.3">
      <c r="B28" s="5"/>
      <c r="C28" s="115"/>
      <c r="D28" s="111"/>
      <c r="E28" s="111"/>
      <c r="F28" s="114"/>
      <c r="G28" s="114"/>
      <c r="H28" s="114"/>
      <c r="I28" s="114"/>
      <c r="J28" s="114"/>
      <c r="K28" s="114"/>
      <c r="L28" s="114"/>
      <c r="M28" s="114"/>
      <c r="N28" s="114"/>
      <c r="O28" s="114"/>
      <c r="P28" s="114"/>
      <c r="Q28" s="114"/>
      <c r="R28" s="113">
        <f t="shared" si="2"/>
        <v>0</v>
      </c>
      <c r="S28" s="112"/>
      <c r="T28" s="112"/>
      <c r="U28" s="112"/>
      <c r="V28" s="112"/>
      <c r="W28" s="112"/>
      <c r="X28" s="112"/>
      <c r="Y28" s="112"/>
      <c r="Z28" s="112"/>
      <c r="AA28" s="112"/>
      <c r="AB28" s="112"/>
      <c r="AC28" s="112"/>
      <c r="AD28" s="112"/>
      <c r="AE28" s="113">
        <f t="shared" si="3"/>
        <v>0</v>
      </c>
      <c r="AF28" s="112"/>
      <c r="AG28" s="112"/>
      <c r="AH28" s="113">
        <f t="shared" si="4"/>
        <v>0</v>
      </c>
      <c r="AI28" s="112"/>
      <c r="AJ28" s="112"/>
      <c r="AK28" s="113">
        <f t="shared" si="5"/>
        <v>0</v>
      </c>
      <c r="AL28" s="112"/>
      <c r="AM28" s="112"/>
      <c r="AN28" s="113">
        <f t="shared" si="6"/>
        <v>0</v>
      </c>
      <c r="AO28" s="8"/>
    </row>
    <row r="29" spans="2:41" ht="14.25" customHeight="1" x14ac:dyDescent="0.3">
      <c r="B29" s="5"/>
      <c r="C29" s="115"/>
      <c r="D29" s="111"/>
      <c r="E29" s="111"/>
      <c r="F29" s="114"/>
      <c r="G29" s="114"/>
      <c r="H29" s="114"/>
      <c r="I29" s="114"/>
      <c r="J29" s="114"/>
      <c r="K29" s="114"/>
      <c r="L29" s="114"/>
      <c r="M29" s="114"/>
      <c r="N29" s="114"/>
      <c r="O29" s="114"/>
      <c r="P29" s="114"/>
      <c r="Q29" s="114"/>
      <c r="R29" s="113">
        <f t="shared" si="2"/>
        <v>0</v>
      </c>
      <c r="S29" s="112"/>
      <c r="T29" s="112"/>
      <c r="U29" s="112"/>
      <c r="V29" s="112"/>
      <c r="W29" s="112"/>
      <c r="X29" s="112"/>
      <c r="Y29" s="112"/>
      <c r="Z29" s="112"/>
      <c r="AA29" s="112"/>
      <c r="AB29" s="112"/>
      <c r="AC29" s="112"/>
      <c r="AD29" s="112"/>
      <c r="AE29" s="113">
        <f t="shared" si="3"/>
        <v>0</v>
      </c>
      <c r="AF29" s="112"/>
      <c r="AG29" s="112"/>
      <c r="AH29" s="113">
        <f t="shared" si="4"/>
        <v>0</v>
      </c>
      <c r="AI29" s="112"/>
      <c r="AJ29" s="112"/>
      <c r="AK29" s="113">
        <f t="shared" si="5"/>
        <v>0</v>
      </c>
      <c r="AL29" s="112"/>
      <c r="AM29" s="112"/>
      <c r="AN29" s="113">
        <f t="shared" si="6"/>
        <v>0</v>
      </c>
      <c r="AO29" s="8"/>
    </row>
    <row r="30" spans="2:41" ht="14.25" customHeight="1" x14ac:dyDescent="0.3">
      <c r="B30" s="5"/>
      <c r="C30" s="285" t="s">
        <v>121</v>
      </c>
      <c r="D30" s="278"/>
      <c r="E30" s="272"/>
      <c r="F30" s="119">
        <f t="shared" ref="F30:Q30" si="7">SUM(F10:F29)</f>
        <v>0</v>
      </c>
      <c r="G30" s="119">
        <f t="shared" si="7"/>
        <v>0</v>
      </c>
      <c r="H30" s="119">
        <f t="shared" si="7"/>
        <v>0</v>
      </c>
      <c r="I30" s="119">
        <f t="shared" si="7"/>
        <v>0</v>
      </c>
      <c r="J30" s="119">
        <f t="shared" si="7"/>
        <v>0</v>
      </c>
      <c r="K30" s="119">
        <f t="shared" si="7"/>
        <v>0</v>
      </c>
      <c r="L30" s="119">
        <f t="shared" si="7"/>
        <v>0</v>
      </c>
      <c r="M30" s="119">
        <f t="shared" si="7"/>
        <v>0</v>
      </c>
      <c r="N30" s="119">
        <f t="shared" si="7"/>
        <v>0</v>
      </c>
      <c r="O30" s="119">
        <f t="shared" si="7"/>
        <v>0</v>
      </c>
      <c r="P30" s="119">
        <f t="shared" si="7"/>
        <v>0</v>
      </c>
      <c r="Q30" s="119">
        <f t="shared" si="7"/>
        <v>0</v>
      </c>
      <c r="R30" s="120">
        <f t="shared" si="2"/>
        <v>0</v>
      </c>
      <c r="S30" s="121">
        <f t="shared" ref="S30:AD30" si="8">SUM(S10:S29)</f>
        <v>0</v>
      </c>
      <c r="T30" s="121">
        <f t="shared" si="8"/>
        <v>0</v>
      </c>
      <c r="U30" s="121">
        <f t="shared" si="8"/>
        <v>0</v>
      </c>
      <c r="V30" s="121">
        <f t="shared" si="8"/>
        <v>0</v>
      </c>
      <c r="W30" s="121">
        <f t="shared" si="8"/>
        <v>0</v>
      </c>
      <c r="X30" s="121">
        <f t="shared" si="8"/>
        <v>0</v>
      </c>
      <c r="Y30" s="121">
        <f t="shared" si="8"/>
        <v>0</v>
      </c>
      <c r="Z30" s="121">
        <f t="shared" si="8"/>
        <v>0</v>
      </c>
      <c r="AA30" s="121">
        <f t="shared" si="8"/>
        <v>0</v>
      </c>
      <c r="AB30" s="121">
        <f t="shared" si="8"/>
        <v>0</v>
      </c>
      <c r="AC30" s="121">
        <f t="shared" si="8"/>
        <v>0</v>
      </c>
      <c r="AD30" s="121">
        <f t="shared" si="8"/>
        <v>0</v>
      </c>
      <c r="AE30" s="120">
        <f t="shared" si="3"/>
        <v>0</v>
      </c>
      <c r="AF30" s="121">
        <f t="shared" ref="AF30:AG30" si="9">SUM(AF10:AF29)</f>
        <v>0</v>
      </c>
      <c r="AG30" s="121">
        <f t="shared" si="9"/>
        <v>0</v>
      </c>
      <c r="AH30" s="120">
        <f t="shared" si="4"/>
        <v>0</v>
      </c>
      <c r="AI30" s="121">
        <f t="shared" ref="AI30:AJ30" si="10">SUM(AI10:AI29)</f>
        <v>0</v>
      </c>
      <c r="AJ30" s="121">
        <f t="shared" si="10"/>
        <v>0</v>
      </c>
      <c r="AK30" s="120">
        <f t="shared" si="5"/>
        <v>0</v>
      </c>
      <c r="AL30" s="121">
        <f t="shared" ref="AL30:AM30" si="11">SUM(AL10:AL29)</f>
        <v>0</v>
      </c>
      <c r="AM30" s="121">
        <f t="shared" si="11"/>
        <v>0</v>
      </c>
      <c r="AN30" s="120">
        <f t="shared" si="6"/>
        <v>0</v>
      </c>
      <c r="AO30" s="8"/>
    </row>
    <row r="31" spans="2:41" ht="14.25" customHeight="1" x14ac:dyDescent="0.3">
      <c r="B31" s="40"/>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3"/>
    </row>
    <row r="32" spans="2:4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0">
    <mergeCell ref="C30:E30"/>
    <mergeCell ref="AI8:AK8"/>
    <mergeCell ref="AL8:AN8"/>
    <mergeCell ref="C7:C9"/>
    <mergeCell ref="D7:D9"/>
    <mergeCell ref="E7:E9"/>
    <mergeCell ref="F7:R7"/>
    <mergeCell ref="F8:R8"/>
    <mergeCell ref="S8:AE8"/>
    <mergeCell ref="AF8:AH8"/>
  </mergeCells>
  <dataValidations count="1">
    <dataValidation type="decimal" operator="greaterThanOrEqual" allowBlank="1" showErrorMessage="1" sqref="S10:AD10 AF10:AG10 AI10:AJ10 AL10:AM10 F10:Q12">
      <formula1>0</formula1>
    </dataValidation>
  </dataValidations>
  <pageMargins left="0.70866141732283472" right="0.70866141732283472" top="0.74803149606299213" bottom="0.74803149606299213" header="0" footer="0"/>
  <pageSetup paperSize="9" orientation="landscape"/>
  <colBreaks count="2" manualBreakCount="2">
    <brk id="18" man="1"/>
    <brk id="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B1:AL1000"/>
  <sheetViews>
    <sheetView showGridLines="0" workbookViewId="0">
      <selection activeCell="H22" sqref="H22"/>
    </sheetView>
  </sheetViews>
  <sheetFormatPr baseColWidth="10" defaultColWidth="12.59765625" defaultRowHeight="15" customHeight="1" x14ac:dyDescent="0.25"/>
  <cols>
    <col min="1" max="2" width="3.09765625" customWidth="1"/>
    <col min="3" max="37" width="9.3984375" customWidth="1"/>
    <col min="38" max="38" width="3.19921875" customWidth="1"/>
  </cols>
  <sheetData>
    <row r="1" spans="2:38" ht="14.25" customHeight="1" x14ac:dyDescent="0.25"/>
    <row r="2" spans="2:38" ht="14.25" customHeight="1" x14ac:dyDescent="0.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row>
    <row r="3" spans="2:38" ht="14.25" customHeight="1" x14ac:dyDescent="0.3">
      <c r="B3" s="5"/>
      <c r="C3" s="285" t="s">
        <v>113</v>
      </c>
      <c r="D3" s="278"/>
      <c r="E3" s="278"/>
      <c r="F3" s="272"/>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8"/>
    </row>
    <row r="4" spans="2:38" ht="14.25" customHeight="1" x14ac:dyDescent="0.3">
      <c r="B4" s="5"/>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8"/>
    </row>
    <row r="5" spans="2:38" ht="14.25" customHeight="1" x14ac:dyDescent="0.3">
      <c r="B5" s="5"/>
      <c r="C5" s="9"/>
      <c r="D5" s="65">
        <f>YEAR(CONFIG!D7)</f>
        <v>2021</v>
      </c>
      <c r="E5" s="65">
        <f t="shared" ref="E5:H5" si="0">+D5+1</f>
        <v>2022</v>
      </c>
      <c r="F5" s="65">
        <f t="shared" si="0"/>
        <v>2023</v>
      </c>
      <c r="G5" s="65">
        <f t="shared" si="0"/>
        <v>2024</v>
      </c>
      <c r="H5" s="65">
        <f t="shared" si="0"/>
        <v>2025</v>
      </c>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8"/>
    </row>
    <row r="6" spans="2:38" ht="14.25" customHeight="1" x14ac:dyDescent="0.3">
      <c r="B6" s="5"/>
      <c r="C6" s="76" t="s">
        <v>118</v>
      </c>
      <c r="D6" s="33">
        <f t="array" ref="D6">INDEX(SUMPRODUCT((Personnel!$C$10:$C$29&lt;&gt;1)*(Personnel!$R$10:$R$29&lt;&gt;0)),0,1)</f>
        <v>0</v>
      </c>
      <c r="E6" s="33">
        <f t="array" ref="E6">INDEX(SUMPRODUCT((Personnel!$C$10:$C$29&lt;&gt;1)*(Personnel!$AE$10:$AE$29&lt;&gt;0)),0,1)</f>
        <v>0</v>
      </c>
      <c r="F6" s="33">
        <f t="array" ref="F6">INDEX(SUMPRODUCT((Personnel!$C$10:$C$29&lt;&gt;1)*(Personnel!$AH$10:$AH$29&lt;&gt;0)),0,1)</f>
        <v>0</v>
      </c>
      <c r="G6" s="33">
        <f t="array" ref="G6">INDEX(SUMPRODUCT((Personnel!$C$10:$C$29&lt;&gt;1)*(Personnel!$AK$10:$AK$29&lt;&gt;0)),0,1)</f>
        <v>0</v>
      </c>
      <c r="H6" s="33">
        <f t="array" ref="H6">INDEX(SUMPRODUCT((Personnel!$C$10:$C$29&lt;&gt;1)*(Personnel!$AN$10:$AN$29&lt;&gt;0)),0,1)</f>
        <v>0</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8"/>
    </row>
    <row r="7" spans="2:38" ht="14.25" customHeight="1" x14ac:dyDescent="0.3">
      <c r="B7" s="5"/>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8"/>
    </row>
    <row r="8" spans="2:38" ht="15" customHeight="1" x14ac:dyDescent="0.3">
      <c r="B8" s="5"/>
      <c r="C8" s="285" t="s">
        <v>120</v>
      </c>
      <c r="D8" s="278"/>
      <c r="E8" s="278"/>
      <c r="F8" s="278"/>
      <c r="G8" s="278"/>
      <c r="H8" s="278"/>
      <c r="I8" s="278"/>
      <c r="J8" s="278"/>
      <c r="K8" s="278"/>
      <c r="L8" s="278"/>
      <c r="M8" s="278"/>
      <c r="N8" s="278"/>
      <c r="O8" s="298"/>
      <c r="P8" s="106"/>
      <c r="Q8" s="106"/>
      <c r="R8" s="106"/>
      <c r="S8" s="106"/>
      <c r="T8" s="106"/>
      <c r="U8" s="106"/>
      <c r="V8" s="106"/>
      <c r="W8" s="106"/>
      <c r="X8" s="106"/>
      <c r="Y8" s="106"/>
      <c r="Z8" s="106"/>
      <c r="AA8" s="106"/>
      <c r="AB8" s="106"/>
      <c r="AC8" s="106"/>
      <c r="AD8" s="106"/>
      <c r="AE8" s="106"/>
      <c r="AF8" s="106"/>
      <c r="AG8" s="106"/>
      <c r="AH8" s="106"/>
      <c r="AI8" s="106"/>
      <c r="AJ8" s="106"/>
      <c r="AK8" s="107"/>
      <c r="AL8" s="8"/>
    </row>
    <row r="9" spans="2:38" ht="14.25" customHeight="1" x14ac:dyDescent="0.3">
      <c r="B9" s="5"/>
      <c r="C9" s="304">
        <f>YEAR(CONFIG!D7)</f>
        <v>2021</v>
      </c>
      <c r="D9" s="278"/>
      <c r="E9" s="278"/>
      <c r="F9" s="278"/>
      <c r="G9" s="278"/>
      <c r="H9" s="278"/>
      <c r="I9" s="278"/>
      <c r="J9" s="278"/>
      <c r="K9" s="278"/>
      <c r="L9" s="278"/>
      <c r="M9" s="278"/>
      <c r="N9" s="278"/>
      <c r="O9" s="272"/>
      <c r="P9" s="304">
        <f>+C9+1</f>
        <v>2022</v>
      </c>
      <c r="Q9" s="278"/>
      <c r="R9" s="278"/>
      <c r="S9" s="278"/>
      <c r="T9" s="278"/>
      <c r="U9" s="278"/>
      <c r="V9" s="278"/>
      <c r="W9" s="278"/>
      <c r="X9" s="278"/>
      <c r="Y9" s="278"/>
      <c r="Z9" s="278"/>
      <c r="AA9" s="278"/>
      <c r="AB9" s="272"/>
      <c r="AC9" s="305">
        <f>+P9+1</f>
        <v>2023</v>
      </c>
      <c r="AD9" s="306"/>
      <c r="AE9" s="307"/>
      <c r="AF9" s="305">
        <f>+AC9+1</f>
        <v>2024</v>
      </c>
      <c r="AG9" s="306"/>
      <c r="AH9" s="307"/>
      <c r="AI9" s="305">
        <f>+AF9+1</f>
        <v>2025</v>
      </c>
      <c r="AJ9" s="306"/>
      <c r="AK9" s="307"/>
      <c r="AL9" s="8"/>
    </row>
    <row r="10" spans="2:38" ht="14.25" customHeight="1" x14ac:dyDescent="0.3">
      <c r="B10" s="5"/>
      <c r="C10" s="81">
        <f>CONFIG!$D$7</f>
        <v>44197</v>
      </c>
      <c r="D10" s="81">
        <f t="shared" ref="D10:N10" si="1">DATE(YEAR(C10),MONTH(C10)+1,DAY(C10))</f>
        <v>44228</v>
      </c>
      <c r="E10" s="81">
        <f t="shared" si="1"/>
        <v>44256</v>
      </c>
      <c r="F10" s="81">
        <f t="shared" si="1"/>
        <v>44287</v>
      </c>
      <c r="G10" s="81">
        <f t="shared" si="1"/>
        <v>44317</v>
      </c>
      <c r="H10" s="81">
        <f t="shared" si="1"/>
        <v>44348</v>
      </c>
      <c r="I10" s="81">
        <f t="shared" si="1"/>
        <v>44378</v>
      </c>
      <c r="J10" s="81">
        <f t="shared" si="1"/>
        <v>44409</v>
      </c>
      <c r="K10" s="81">
        <f t="shared" si="1"/>
        <v>44440</v>
      </c>
      <c r="L10" s="81">
        <f t="shared" si="1"/>
        <v>44470</v>
      </c>
      <c r="M10" s="81">
        <f t="shared" si="1"/>
        <v>44501</v>
      </c>
      <c r="N10" s="81">
        <f t="shared" si="1"/>
        <v>44531</v>
      </c>
      <c r="O10" s="116" t="s">
        <v>112</v>
      </c>
      <c r="P10" s="81">
        <f>DATE(YEAR(N10),MONTH(N10)+1,DAY(N10))</f>
        <v>44562</v>
      </c>
      <c r="Q10" s="81">
        <f t="shared" ref="Q10:AA10" si="2">DATE(YEAR(P10),MONTH(P10)+1,DAY(P10))</f>
        <v>44593</v>
      </c>
      <c r="R10" s="81">
        <f t="shared" si="2"/>
        <v>44621</v>
      </c>
      <c r="S10" s="81">
        <f t="shared" si="2"/>
        <v>44652</v>
      </c>
      <c r="T10" s="81">
        <f t="shared" si="2"/>
        <v>44682</v>
      </c>
      <c r="U10" s="81">
        <f t="shared" si="2"/>
        <v>44713</v>
      </c>
      <c r="V10" s="81">
        <f t="shared" si="2"/>
        <v>44743</v>
      </c>
      <c r="W10" s="81">
        <f t="shared" si="2"/>
        <v>44774</v>
      </c>
      <c r="X10" s="81">
        <f t="shared" si="2"/>
        <v>44805</v>
      </c>
      <c r="Y10" s="81">
        <f t="shared" si="2"/>
        <v>44835</v>
      </c>
      <c r="Z10" s="81">
        <f t="shared" si="2"/>
        <v>44866</v>
      </c>
      <c r="AA10" s="81">
        <f t="shared" si="2"/>
        <v>44896</v>
      </c>
      <c r="AB10" s="116" t="s">
        <v>112</v>
      </c>
      <c r="AC10" s="117" t="s">
        <v>114</v>
      </c>
      <c r="AD10" s="117" t="s">
        <v>115</v>
      </c>
      <c r="AE10" s="116" t="s">
        <v>112</v>
      </c>
      <c r="AF10" s="117" t="s">
        <v>114</v>
      </c>
      <c r="AG10" s="117" t="s">
        <v>115</v>
      </c>
      <c r="AH10" s="116" t="s">
        <v>112</v>
      </c>
      <c r="AI10" s="117" t="s">
        <v>114</v>
      </c>
      <c r="AJ10" s="117" t="s">
        <v>115</v>
      </c>
      <c r="AK10" s="116" t="s">
        <v>112</v>
      </c>
      <c r="AL10" s="8"/>
    </row>
    <row r="11" spans="2:38" ht="14.25" customHeight="1" x14ac:dyDescent="0.3">
      <c r="B11" s="5"/>
      <c r="C11" s="118">
        <f>IF((Personnel!F10&lt;=CONFIG!$D$74),0,CONFIG!$D$72*Personnel!F10)</f>
        <v>0</v>
      </c>
      <c r="D11" s="118">
        <f>IF((Personnel!G10&lt;=CONFIG!$D$74),0,CONFIG!$D$72*Personnel!G10)</f>
        <v>0</v>
      </c>
      <c r="E11" s="118">
        <f>IF((Personnel!H10&lt;=CONFIG!$D$74),0,CONFIG!$D$72*Personnel!H10)</f>
        <v>0</v>
      </c>
      <c r="F11" s="118">
        <f>IF((Personnel!I10&lt;=CONFIG!$D$74),0,CONFIG!$D$72*Personnel!I10)</f>
        <v>0</v>
      </c>
      <c r="G11" s="118">
        <f>IF((Personnel!J10&lt;=CONFIG!$D$74),0,CONFIG!$D$72*Personnel!J10)</f>
        <v>0</v>
      </c>
      <c r="H11" s="118">
        <f>IF((Personnel!K10&lt;=CONFIG!$D$74),0,CONFIG!$D$72*Personnel!K10)</f>
        <v>0</v>
      </c>
      <c r="I11" s="118">
        <f>IF((Personnel!L10&lt;=CONFIG!$D$74),0,CONFIG!$D$72*Personnel!L10)</f>
        <v>0</v>
      </c>
      <c r="J11" s="118">
        <f>IF((Personnel!M10&lt;=CONFIG!$D$74),0,CONFIG!$D$72*Personnel!M10)</f>
        <v>0</v>
      </c>
      <c r="K11" s="118">
        <f>IF((Personnel!N10&lt;=CONFIG!$D$74),0,CONFIG!$D$72*Personnel!N10)</f>
        <v>0</v>
      </c>
      <c r="L11" s="118">
        <f>IF((Personnel!O10&lt;=CONFIG!$D$74),0,CONFIG!$D$72*Personnel!O10)</f>
        <v>0</v>
      </c>
      <c r="M11" s="118">
        <f>IF((Personnel!P10&lt;=CONFIG!$D$74),0,CONFIG!$D$72*Personnel!P10)</f>
        <v>0</v>
      </c>
      <c r="N11" s="118">
        <f>IF((Personnel!Q10&lt;=CONFIG!$D$74),0,CONFIG!$D$72*Personnel!Q10)</f>
        <v>0</v>
      </c>
      <c r="O11" s="113">
        <f t="shared" ref="O11:O31" si="3">SUM(C11:N11)</f>
        <v>0</v>
      </c>
      <c r="P11" s="118">
        <f>IF((Personnel!S10&lt;=CONFIG!$D$74),0,CONFIG!$D$72*Personnel!S10)</f>
        <v>0</v>
      </c>
      <c r="Q11" s="118">
        <f>IF((Personnel!T10&lt;=CONFIG!$D$74),0,CONFIG!$D$72*Personnel!T10)</f>
        <v>0</v>
      </c>
      <c r="R11" s="118">
        <f>IF((Personnel!U10&lt;=CONFIG!$D$74),0,CONFIG!$D$72*Personnel!U10)</f>
        <v>0</v>
      </c>
      <c r="S11" s="118">
        <f>IF((Personnel!V10&lt;=CONFIG!$D$74),0,CONFIG!$D$72*Personnel!V10)</f>
        <v>0</v>
      </c>
      <c r="T11" s="118">
        <f>IF((Personnel!W10&lt;=CONFIG!$D$74),0,CONFIG!$D$72*Personnel!W10)</f>
        <v>0</v>
      </c>
      <c r="U11" s="118">
        <f>IF((Personnel!X10&lt;=CONFIG!$D$74),0,CONFIG!$D$72*Personnel!X10)</f>
        <v>0</v>
      </c>
      <c r="V11" s="118">
        <f>IF((Personnel!Y10&lt;=CONFIG!$D$74),0,CONFIG!$D$72*Personnel!Y10)</f>
        <v>0</v>
      </c>
      <c r="W11" s="118">
        <f>IF((Personnel!Z10&lt;=CONFIG!$D$74),0,CONFIG!$D$72*Personnel!Z10)</f>
        <v>0</v>
      </c>
      <c r="X11" s="118">
        <f>IF((Personnel!AA10&lt;=CONFIG!$D$74),0,CONFIG!$D$72*Personnel!AA10)</f>
        <v>0</v>
      </c>
      <c r="Y11" s="118">
        <f>IF((Personnel!AB10&lt;=CONFIG!$D$74),0,CONFIG!$D$72*Personnel!AB10)</f>
        <v>0</v>
      </c>
      <c r="Z11" s="118">
        <f>IF((Personnel!AC10&lt;=CONFIG!$D$74),0,CONFIG!$D$72*Personnel!AC10)</f>
        <v>0</v>
      </c>
      <c r="AA11" s="118">
        <f>IF((Personnel!AD10&lt;=CONFIG!$D$74),0,CONFIG!$D$72*Personnel!AD10)</f>
        <v>0</v>
      </c>
      <c r="AB11" s="113">
        <f t="shared" ref="AB11:AB31" si="4">SUM(P11:AA11)</f>
        <v>0</v>
      </c>
      <c r="AC11" s="118">
        <f>IF((Personnel!AF10&lt;=(CONFIG!$D$74*6)),0,CONFIG!$D$72*Personnel!AF10)</f>
        <v>0</v>
      </c>
      <c r="AD11" s="118">
        <f>IF((Personnel!AG10&lt;=(CONFIG!$D$74*6)),0,CONFIG!$D$72*Personnel!AG10)</f>
        <v>0</v>
      </c>
      <c r="AE11" s="113">
        <f t="shared" ref="AE11:AE31" si="5">SUM(AC11:AD11)</f>
        <v>0</v>
      </c>
      <c r="AF11" s="118">
        <f>IF((Personnel!AI10&lt;=(CONFIG!$D$74*6)),0,CONFIG!$D$72*Personnel!AI10)</f>
        <v>0</v>
      </c>
      <c r="AG11" s="118">
        <f>IF((Personnel!AJ10&lt;=(CONFIG!$D$74*6)),0,CONFIG!$D$72*Personnel!AJ10)</f>
        <v>0</v>
      </c>
      <c r="AH11" s="113">
        <f t="shared" ref="AH11:AH31" si="6">SUM(AF11:AG11)</f>
        <v>0</v>
      </c>
      <c r="AI11" s="118">
        <f>IF((Personnel!AL10&lt;=(CONFIG!$D$74*6)),0,CONFIG!$D$72*Personnel!AL10)</f>
        <v>0</v>
      </c>
      <c r="AJ11" s="118">
        <f>IF((Personnel!AM10&lt;=(CONFIG!$D$74*6)),0,CONFIG!$D$72*Personnel!AM10)</f>
        <v>0</v>
      </c>
      <c r="AK11" s="113">
        <f t="shared" ref="AK11:AK31" si="7">SUM(AI11:AJ11)</f>
        <v>0</v>
      </c>
      <c r="AL11" s="8"/>
    </row>
    <row r="12" spans="2:38" ht="14.25" customHeight="1" x14ac:dyDescent="0.3">
      <c r="B12" s="5"/>
      <c r="C12" s="118">
        <f>IF((Personnel!F11&lt;=CONFIG!$D$74),0,CONFIG!$D$72*Personnel!F11)</f>
        <v>0</v>
      </c>
      <c r="D12" s="118">
        <f>IF((Personnel!G11&lt;=CONFIG!$D$74),0,CONFIG!$D$72*Personnel!G11)</f>
        <v>0</v>
      </c>
      <c r="E12" s="118">
        <f>IF((Personnel!H11&lt;=CONFIG!$D$74),0,CONFIG!$D$72*Personnel!H11)</f>
        <v>0</v>
      </c>
      <c r="F12" s="118">
        <f>IF((Personnel!I11&lt;=CONFIG!$D$74),0,CONFIG!$D$72*Personnel!I11)</f>
        <v>0</v>
      </c>
      <c r="G12" s="118">
        <f>IF((Personnel!J11&lt;=CONFIG!$D$74),0,CONFIG!$D$72*Personnel!J11)</f>
        <v>0</v>
      </c>
      <c r="H12" s="118">
        <f>IF((Personnel!K11&lt;=CONFIG!$D$74),0,CONFIG!$D$72*Personnel!K11)</f>
        <v>0</v>
      </c>
      <c r="I12" s="118">
        <f>IF((Personnel!L11&lt;=CONFIG!$D$74),0,CONFIG!$D$72*Personnel!L11)</f>
        <v>0</v>
      </c>
      <c r="J12" s="118">
        <f>IF((Personnel!M11&lt;=CONFIG!$D$74),0,CONFIG!$D$72*Personnel!M11)</f>
        <v>0</v>
      </c>
      <c r="K12" s="118">
        <f>IF((Personnel!N11&lt;=CONFIG!$D$74),0,CONFIG!$D$72*Personnel!N11)</f>
        <v>0</v>
      </c>
      <c r="L12" s="118">
        <f>IF((Personnel!O11&lt;=CONFIG!$D$74),0,CONFIG!$D$72*Personnel!O11)</f>
        <v>0</v>
      </c>
      <c r="M12" s="118">
        <f>IF((Personnel!P11&lt;=CONFIG!$D$74),0,CONFIG!$D$72*Personnel!P11)</f>
        <v>0</v>
      </c>
      <c r="N12" s="118">
        <f>IF((Personnel!Q11&lt;=CONFIG!$D$74),0,CONFIG!$D$72*Personnel!Q11)</f>
        <v>0</v>
      </c>
      <c r="O12" s="113">
        <f t="shared" si="3"/>
        <v>0</v>
      </c>
      <c r="P12" s="118">
        <f>IF((Personnel!S11&lt;=CONFIG!$D$74),0,CONFIG!$D$72*Personnel!S11)</f>
        <v>0</v>
      </c>
      <c r="Q12" s="118">
        <f>IF((Personnel!T11&lt;=CONFIG!$D$74),0,CONFIG!$D$72*Personnel!T11)</f>
        <v>0</v>
      </c>
      <c r="R12" s="118">
        <f>IF((Personnel!U11&lt;=CONFIG!$D$74),0,CONFIG!$D$72*Personnel!U11)</f>
        <v>0</v>
      </c>
      <c r="S12" s="118">
        <f>IF((Personnel!V11&lt;=CONFIG!$D$74),0,CONFIG!$D$72*Personnel!V11)</f>
        <v>0</v>
      </c>
      <c r="T12" s="118">
        <f>IF((Personnel!W11&lt;=CONFIG!$D$74),0,CONFIG!$D$72*Personnel!W11)</f>
        <v>0</v>
      </c>
      <c r="U12" s="118">
        <f>IF((Personnel!X11&lt;=CONFIG!$D$74),0,CONFIG!$D$72*Personnel!X11)</f>
        <v>0</v>
      </c>
      <c r="V12" s="118">
        <f>IF((Personnel!Y11&lt;=CONFIG!$D$74),0,CONFIG!$D$72*Personnel!Y11)</f>
        <v>0</v>
      </c>
      <c r="W12" s="118">
        <f>IF((Personnel!Z11&lt;=CONFIG!$D$74),0,CONFIG!$D$72*Personnel!Z11)</f>
        <v>0</v>
      </c>
      <c r="X12" s="118">
        <f>IF((Personnel!AA11&lt;=CONFIG!$D$74),0,CONFIG!$D$72*Personnel!AA11)</f>
        <v>0</v>
      </c>
      <c r="Y12" s="118">
        <f>IF((Personnel!AB11&lt;=CONFIG!$D$74),0,CONFIG!$D$72*Personnel!AB11)</f>
        <v>0</v>
      </c>
      <c r="Z12" s="118">
        <f>IF((Personnel!AC11&lt;=CONFIG!$D$74),0,CONFIG!$D$72*Personnel!AC11)</f>
        <v>0</v>
      </c>
      <c r="AA12" s="118">
        <f>IF((Personnel!AD11&lt;=CONFIG!$D$74),0,CONFIG!$D$72*Personnel!AD11)</f>
        <v>0</v>
      </c>
      <c r="AB12" s="113">
        <f t="shared" si="4"/>
        <v>0</v>
      </c>
      <c r="AC12" s="118">
        <f>IF((Personnel!AF11&lt;=(CONFIG!$D$74*6)),0,CONFIG!$D$72*Personnel!AF11)</f>
        <v>0</v>
      </c>
      <c r="AD12" s="118">
        <f>IF((Personnel!AG11&lt;=(CONFIG!$D$74*6)),0,CONFIG!$D$72*Personnel!AG11)</f>
        <v>0</v>
      </c>
      <c r="AE12" s="113">
        <f t="shared" si="5"/>
        <v>0</v>
      </c>
      <c r="AF12" s="118">
        <f>IF((Personnel!AI11&lt;=(CONFIG!$D$74*6)),0,CONFIG!$D$72*Personnel!AI11)</f>
        <v>0</v>
      </c>
      <c r="AG12" s="118">
        <f>IF((Personnel!AJ11&lt;=(CONFIG!$D$74*6)),0,CONFIG!$D$72*Personnel!AJ11)</f>
        <v>0</v>
      </c>
      <c r="AH12" s="113">
        <f t="shared" si="6"/>
        <v>0</v>
      </c>
      <c r="AI12" s="118">
        <f>IF((Personnel!AL11&lt;=(CONFIG!$D$74*6)),0,CONFIG!$D$72*Personnel!AL11)</f>
        <v>0</v>
      </c>
      <c r="AJ12" s="118">
        <f>IF((Personnel!AM11&lt;=(CONFIG!$D$74*6)),0,CONFIG!$D$72*Personnel!AM11)</f>
        <v>0</v>
      </c>
      <c r="AK12" s="113">
        <f t="shared" si="7"/>
        <v>0</v>
      </c>
      <c r="AL12" s="8"/>
    </row>
    <row r="13" spans="2:38" ht="14.25" customHeight="1" x14ac:dyDescent="0.3">
      <c r="B13" s="5"/>
      <c r="C13" s="118">
        <f>IF((Personnel!F12&lt;=CONFIG!$D$74),0,CONFIG!$D$72*Personnel!F12)</f>
        <v>0</v>
      </c>
      <c r="D13" s="118">
        <f>IF((Personnel!G12&lt;=CONFIG!$D$74),0,CONFIG!$D$72*Personnel!G12)</f>
        <v>0</v>
      </c>
      <c r="E13" s="118">
        <f>IF((Personnel!H12&lt;=CONFIG!$D$74),0,CONFIG!$D$72*Personnel!H12)</f>
        <v>0</v>
      </c>
      <c r="F13" s="118">
        <f>IF((Personnel!I12&lt;=CONFIG!$D$74),0,CONFIG!$D$72*Personnel!I12)</f>
        <v>0</v>
      </c>
      <c r="G13" s="118">
        <f>IF((Personnel!J12&lt;=CONFIG!$D$74),0,CONFIG!$D$72*Personnel!J12)</f>
        <v>0</v>
      </c>
      <c r="H13" s="118">
        <f>IF((Personnel!K12&lt;=CONFIG!$D$74),0,CONFIG!$D$72*Personnel!K12)</f>
        <v>0</v>
      </c>
      <c r="I13" s="118">
        <f>IF((Personnel!L12&lt;=CONFIG!$D$74),0,CONFIG!$D$72*Personnel!L12)</f>
        <v>0</v>
      </c>
      <c r="J13" s="118">
        <f>IF((Personnel!M12&lt;=CONFIG!$D$74),0,CONFIG!$D$72*Personnel!M12)</f>
        <v>0</v>
      </c>
      <c r="K13" s="118">
        <f>IF((Personnel!N12&lt;=CONFIG!$D$74),0,CONFIG!$D$72*Personnel!N12)</f>
        <v>0</v>
      </c>
      <c r="L13" s="118">
        <f>IF((Personnel!O12&lt;=CONFIG!$D$74),0,CONFIG!$D$72*Personnel!O12)</f>
        <v>0</v>
      </c>
      <c r="M13" s="118">
        <f>IF((Personnel!P12&lt;=CONFIG!$D$74),0,CONFIG!$D$72*Personnel!P12)</f>
        <v>0</v>
      </c>
      <c r="N13" s="118">
        <f>IF((Personnel!Q12&lt;=CONFIG!$D$74),0,CONFIG!$D$72*Personnel!Q12)</f>
        <v>0</v>
      </c>
      <c r="O13" s="113">
        <f t="shared" si="3"/>
        <v>0</v>
      </c>
      <c r="P13" s="118">
        <f>IF((Personnel!S12&lt;=CONFIG!$D$74),0,CONFIG!$D$72*Personnel!S12)</f>
        <v>0</v>
      </c>
      <c r="Q13" s="118">
        <f>IF((Personnel!T12&lt;=CONFIG!$D$74),0,CONFIG!$D$72*Personnel!T12)</f>
        <v>0</v>
      </c>
      <c r="R13" s="118">
        <f>IF((Personnel!U12&lt;=CONFIG!$D$74),0,CONFIG!$D$72*Personnel!U12)</f>
        <v>0</v>
      </c>
      <c r="S13" s="118">
        <f>IF((Personnel!V12&lt;=CONFIG!$D$74),0,CONFIG!$D$72*Personnel!V12)</f>
        <v>0</v>
      </c>
      <c r="T13" s="118">
        <f>IF((Personnel!W12&lt;=CONFIG!$D$74),0,CONFIG!$D$72*Personnel!W12)</f>
        <v>0</v>
      </c>
      <c r="U13" s="118">
        <f>IF((Personnel!X12&lt;=CONFIG!$D$74),0,CONFIG!$D$72*Personnel!X12)</f>
        <v>0</v>
      </c>
      <c r="V13" s="118">
        <f>IF((Personnel!Y12&lt;=CONFIG!$D$74),0,CONFIG!$D$72*Personnel!Y12)</f>
        <v>0</v>
      </c>
      <c r="W13" s="118">
        <f>IF((Personnel!Z12&lt;=CONFIG!$D$74),0,CONFIG!$D$72*Personnel!Z12)</f>
        <v>0</v>
      </c>
      <c r="X13" s="118">
        <f>IF((Personnel!AA12&lt;=CONFIG!$D$74),0,CONFIG!$D$72*Personnel!AA12)</f>
        <v>0</v>
      </c>
      <c r="Y13" s="118">
        <f>IF((Personnel!AB12&lt;=CONFIG!$D$74),0,CONFIG!$D$72*Personnel!AB12)</f>
        <v>0</v>
      </c>
      <c r="Z13" s="118">
        <f>IF((Personnel!AC12&lt;=CONFIG!$D$74),0,CONFIG!$D$72*Personnel!AC12)</f>
        <v>0</v>
      </c>
      <c r="AA13" s="118">
        <f>IF((Personnel!AD12&lt;=CONFIG!$D$74),0,CONFIG!$D$72*Personnel!AD12)</f>
        <v>0</v>
      </c>
      <c r="AB13" s="113">
        <f t="shared" si="4"/>
        <v>0</v>
      </c>
      <c r="AC13" s="118">
        <f>IF((Personnel!AF12&lt;=(CONFIG!$D$74*6)),0,CONFIG!$D$72*Personnel!AF12)</f>
        <v>0</v>
      </c>
      <c r="AD13" s="118">
        <f>IF((Personnel!AG12&lt;=(CONFIG!$D$74*6)),0,CONFIG!$D$72*Personnel!AG12)</f>
        <v>0</v>
      </c>
      <c r="AE13" s="113">
        <f t="shared" si="5"/>
        <v>0</v>
      </c>
      <c r="AF13" s="118">
        <f>IF((Personnel!AI12&lt;=(CONFIG!$D$74*6)),0,CONFIG!$D$72*Personnel!AI12)</f>
        <v>0</v>
      </c>
      <c r="AG13" s="118">
        <f>IF((Personnel!AJ12&lt;=(CONFIG!$D$74*6)),0,CONFIG!$D$72*Personnel!AJ12)</f>
        <v>0</v>
      </c>
      <c r="AH13" s="113">
        <f t="shared" si="6"/>
        <v>0</v>
      </c>
      <c r="AI13" s="118">
        <f>IF((Personnel!AL12&lt;=(CONFIG!$D$74*6)),0,CONFIG!$D$72*Personnel!AL12)</f>
        <v>0</v>
      </c>
      <c r="AJ13" s="118">
        <f>IF((Personnel!AM12&lt;=(CONFIG!$D$74*6)),0,CONFIG!$D$72*Personnel!AM12)</f>
        <v>0</v>
      </c>
      <c r="AK13" s="113">
        <f t="shared" si="7"/>
        <v>0</v>
      </c>
      <c r="AL13" s="8"/>
    </row>
    <row r="14" spans="2:38" ht="14.25" customHeight="1" x14ac:dyDescent="0.3">
      <c r="B14" s="5"/>
      <c r="C14" s="118">
        <f>IF((Personnel!F13&lt;=CONFIG!$D$74),0,CONFIG!$D$72*Personnel!F13)</f>
        <v>0</v>
      </c>
      <c r="D14" s="118">
        <f>IF((Personnel!G13&lt;=CONFIG!$D$74),0,CONFIG!$D$72*Personnel!G13)</f>
        <v>0</v>
      </c>
      <c r="E14" s="118">
        <f>IF((Personnel!H13&lt;=CONFIG!$D$74),0,CONFIG!$D$72*Personnel!H13)</f>
        <v>0</v>
      </c>
      <c r="F14" s="118">
        <f>IF((Personnel!I13&lt;=CONFIG!$D$74),0,CONFIG!$D$72*Personnel!I13)</f>
        <v>0</v>
      </c>
      <c r="G14" s="118">
        <f>IF((Personnel!J13&lt;=CONFIG!$D$74),0,CONFIG!$D$72*Personnel!J13)</f>
        <v>0</v>
      </c>
      <c r="H14" s="118">
        <f>IF((Personnel!K13&lt;=CONFIG!$D$74),0,CONFIG!$D$72*Personnel!K13)</f>
        <v>0</v>
      </c>
      <c r="I14" s="118">
        <f>IF((Personnel!L13&lt;=CONFIG!$D$74),0,CONFIG!$D$72*Personnel!L13)</f>
        <v>0</v>
      </c>
      <c r="J14" s="118">
        <f>IF((Personnel!M13&lt;=CONFIG!$D$74),0,CONFIG!$D$72*Personnel!M13)</f>
        <v>0</v>
      </c>
      <c r="K14" s="118">
        <f>IF((Personnel!N13&lt;=CONFIG!$D$74),0,CONFIG!$D$72*Personnel!N13)</f>
        <v>0</v>
      </c>
      <c r="L14" s="118">
        <f>IF((Personnel!O13&lt;=CONFIG!$D$74),0,CONFIG!$D$72*Personnel!O13)</f>
        <v>0</v>
      </c>
      <c r="M14" s="118">
        <f>IF((Personnel!P13&lt;=CONFIG!$D$74),0,CONFIG!$D$72*Personnel!P13)</f>
        <v>0</v>
      </c>
      <c r="N14" s="118">
        <f>IF((Personnel!Q13&lt;=CONFIG!$D$74),0,CONFIG!$D$72*Personnel!Q13)</f>
        <v>0</v>
      </c>
      <c r="O14" s="113">
        <f t="shared" si="3"/>
        <v>0</v>
      </c>
      <c r="P14" s="118">
        <f>IF((Personnel!S13&lt;=CONFIG!$D$74),0,CONFIG!$D$72*Personnel!S13)</f>
        <v>0</v>
      </c>
      <c r="Q14" s="118">
        <f>IF((Personnel!T13&lt;=CONFIG!$D$74),0,CONFIG!$D$72*Personnel!T13)</f>
        <v>0</v>
      </c>
      <c r="R14" s="118">
        <f>IF((Personnel!U13&lt;=CONFIG!$D$74),0,CONFIG!$D$72*Personnel!U13)</f>
        <v>0</v>
      </c>
      <c r="S14" s="118">
        <f>IF((Personnel!V13&lt;=CONFIG!$D$74),0,CONFIG!$D$72*Personnel!V13)</f>
        <v>0</v>
      </c>
      <c r="T14" s="118">
        <f>IF((Personnel!W13&lt;=CONFIG!$D$74),0,CONFIG!$D$72*Personnel!W13)</f>
        <v>0</v>
      </c>
      <c r="U14" s="118">
        <f>IF((Personnel!X13&lt;=CONFIG!$D$74),0,CONFIG!$D$72*Personnel!X13)</f>
        <v>0</v>
      </c>
      <c r="V14" s="118">
        <f>IF((Personnel!Y13&lt;=CONFIG!$D$74),0,CONFIG!$D$72*Personnel!Y13)</f>
        <v>0</v>
      </c>
      <c r="W14" s="118">
        <f>IF((Personnel!Z13&lt;=CONFIG!$D$74),0,CONFIG!$D$72*Personnel!Z13)</f>
        <v>0</v>
      </c>
      <c r="X14" s="118">
        <f>IF((Personnel!AA13&lt;=CONFIG!$D$74),0,CONFIG!$D$72*Personnel!AA13)</f>
        <v>0</v>
      </c>
      <c r="Y14" s="118">
        <f>IF((Personnel!AB13&lt;=CONFIG!$D$74),0,CONFIG!$D$72*Personnel!AB13)</f>
        <v>0</v>
      </c>
      <c r="Z14" s="118">
        <f>IF((Personnel!AC13&lt;=CONFIG!$D$74),0,CONFIG!$D$72*Personnel!AC13)</f>
        <v>0</v>
      </c>
      <c r="AA14" s="118">
        <f>IF((Personnel!AD13&lt;=CONFIG!$D$74),0,CONFIG!$D$72*Personnel!AD13)</f>
        <v>0</v>
      </c>
      <c r="AB14" s="113">
        <f t="shared" si="4"/>
        <v>0</v>
      </c>
      <c r="AC14" s="118">
        <f>IF((Personnel!AF13&lt;=(CONFIG!$D$74*6)),0,CONFIG!$D$72*Personnel!AF13)</f>
        <v>0</v>
      </c>
      <c r="AD14" s="118">
        <f>IF((Personnel!AG13&lt;=(CONFIG!$D$74*6)),0,CONFIG!$D$72*Personnel!AG13)</f>
        <v>0</v>
      </c>
      <c r="AE14" s="113">
        <f t="shared" si="5"/>
        <v>0</v>
      </c>
      <c r="AF14" s="118">
        <f>IF((Personnel!AI13&lt;=(CONFIG!$D$74*6)),0,CONFIG!$D$72*Personnel!AI13)</f>
        <v>0</v>
      </c>
      <c r="AG14" s="118">
        <f>IF((Personnel!AJ13&lt;=(CONFIG!$D$74*6)),0,CONFIG!$D$72*Personnel!AJ13)</f>
        <v>0</v>
      </c>
      <c r="AH14" s="113">
        <f t="shared" si="6"/>
        <v>0</v>
      </c>
      <c r="AI14" s="118">
        <f>IF((Personnel!AL13&lt;=(CONFIG!$D$74*6)),0,CONFIG!$D$72*Personnel!AL13)</f>
        <v>0</v>
      </c>
      <c r="AJ14" s="118">
        <f>IF((Personnel!AM13&lt;=(CONFIG!$D$74*6)),0,CONFIG!$D$72*Personnel!AM13)</f>
        <v>0</v>
      </c>
      <c r="AK14" s="113">
        <f t="shared" si="7"/>
        <v>0</v>
      </c>
      <c r="AL14" s="8"/>
    </row>
    <row r="15" spans="2:38" ht="14.25" customHeight="1" x14ac:dyDescent="0.3">
      <c r="B15" s="5"/>
      <c r="C15" s="118">
        <f>IF((Personnel!F14&lt;=CONFIG!$D$74),0,CONFIG!$D$72*Personnel!F14)</f>
        <v>0</v>
      </c>
      <c r="D15" s="118">
        <f>IF((Personnel!G14&lt;=CONFIG!$D$74),0,CONFIG!$D$72*Personnel!G14)</f>
        <v>0</v>
      </c>
      <c r="E15" s="118">
        <f>IF((Personnel!H14&lt;=CONFIG!$D$74),0,CONFIG!$D$72*Personnel!H14)</f>
        <v>0</v>
      </c>
      <c r="F15" s="118">
        <f>IF((Personnel!I14&lt;=CONFIG!$D$74),0,CONFIG!$D$72*Personnel!I14)</f>
        <v>0</v>
      </c>
      <c r="G15" s="118">
        <f>IF((Personnel!J14&lt;=CONFIG!$D$74),0,CONFIG!$D$72*Personnel!J14)</f>
        <v>0</v>
      </c>
      <c r="H15" s="118">
        <f>IF((Personnel!K14&lt;=CONFIG!$D$74),0,CONFIG!$D$72*Personnel!K14)</f>
        <v>0</v>
      </c>
      <c r="I15" s="118">
        <f>IF((Personnel!L14&lt;=CONFIG!$D$74),0,CONFIG!$D$72*Personnel!L14)</f>
        <v>0</v>
      </c>
      <c r="J15" s="118">
        <f>IF((Personnel!M14&lt;=CONFIG!$D$74),0,CONFIG!$D$72*Personnel!M14)</f>
        <v>0</v>
      </c>
      <c r="K15" s="118">
        <f>IF((Personnel!N14&lt;=CONFIG!$D$74),0,CONFIG!$D$72*Personnel!N14)</f>
        <v>0</v>
      </c>
      <c r="L15" s="118">
        <f>IF((Personnel!O14&lt;=CONFIG!$D$74),0,CONFIG!$D$72*Personnel!O14)</f>
        <v>0</v>
      </c>
      <c r="M15" s="118">
        <f>IF((Personnel!P14&lt;=CONFIG!$D$74),0,CONFIG!$D$72*Personnel!P14)</f>
        <v>0</v>
      </c>
      <c r="N15" s="118">
        <f>IF((Personnel!Q14&lt;=CONFIG!$D$74),0,CONFIG!$D$72*Personnel!Q14)</f>
        <v>0</v>
      </c>
      <c r="O15" s="113">
        <f t="shared" si="3"/>
        <v>0</v>
      </c>
      <c r="P15" s="118">
        <f>IF((Personnel!S14&lt;=CONFIG!$D$74),0,CONFIG!$D$72*Personnel!S14)</f>
        <v>0</v>
      </c>
      <c r="Q15" s="118">
        <f>IF((Personnel!T14&lt;=CONFIG!$D$74),0,CONFIG!$D$72*Personnel!T14)</f>
        <v>0</v>
      </c>
      <c r="R15" s="118">
        <f>IF((Personnel!U14&lt;=CONFIG!$D$74),0,CONFIG!$D$72*Personnel!U14)</f>
        <v>0</v>
      </c>
      <c r="S15" s="118">
        <f>IF((Personnel!V14&lt;=CONFIG!$D$74),0,CONFIG!$D$72*Personnel!V14)</f>
        <v>0</v>
      </c>
      <c r="T15" s="118">
        <f>IF((Personnel!W14&lt;=CONFIG!$D$74),0,CONFIG!$D$72*Personnel!W14)</f>
        <v>0</v>
      </c>
      <c r="U15" s="118">
        <f>IF((Personnel!X14&lt;=CONFIG!$D$74),0,CONFIG!$D$72*Personnel!X14)</f>
        <v>0</v>
      </c>
      <c r="V15" s="118">
        <f>IF((Personnel!Y14&lt;=CONFIG!$D$74),0,CONFIG!$D$72*Personnel!Y14)</f>
        <v>0</v>
      </c>
      <c r="W15" s="118">
        <f>IF((Personnel!Z14&lt;=CONFIG!$D$74),0,CONFIG!$D$72*Personnel!Z14)</f>
        <v>0</v>
      </c>
      <c r="X15" s="118">
        <f>IF((Personnel!AA14&lt;=CONFIG!$D$74),0,CONFIG!$D$72*Personnel!AA14)</f>
        <v>0</v>
      </c>
      <c r="Y15" s="118">
        <f>IF((Personnel!AB14&lt;=CONFIG!$D$74),0,CONFIG!$D$72*Personnel!AB14)</f>
        <v>0</v>
      </c>
      <c r="Z15" s="118">
        <f>IF((Personnel!AC14&lt;=CONFIG!$D$74),0,CONFIG!$D$72*Personnel!AC14)</f>
        <v>0</v>
      </c>
      <c r="AA15" s="118">
        <f>IF((Personnel!AD14&lt;=CONFIG!$D$74),0,CONFIG!$D$72*Personnel!AD14)</f>
        <v>0</v>
      </c>
      <c r="AB15" s="113">
        <f t="shared" si="4"/>
        <v>0</v>
      </c>
      <c r="AC15" s="118">
        <f>IF((Personnel!AF14&lt;=(CONFIG!$D$74*6)),0,CONFIG!$D$72*Personnel!AF14)</f>
        <v>0</v>
      </c>
      <c r="AD15" s="118">
        <f>IF((Personnel!AG14&lt;=(CONFIG!$D$74*6)),0,CONFIG!$D$72*Personnel!AG14)</f>
        <v>0</v>
      </c>
      <c r="AE15" s="113">
        <f t="shared" si="5"/>
        <v>0</v>
      </c>
      <c r="AF15" s="118">
        <f>IF((Personnel!AI14&lt;=(CONFIG!$D$74*6)),0,CONFIG!$D$72*Personnel!AI14)</f>
        <v>0</v>
      </c>
      <c r="AG15" s="118">
        <f>IF((Personnel!AJ14&lt;=(CONFIG!$D$74*6)),0,CONFIG!$D$72*Personnel!AJ14)</f>
        <v>0</v>
      </c>
      <c r="AH15" s="113">
        <f t="shared" si="6"/>
        <v>0</v>
      </c>
      <c r="AI15" s="118">
        <f>IF((Personnel!AL14&lt;=(CONFIG!$D$74*6)),0,CONFIG!$D$72*Personnel!AL14)</f>
        <v>0</v>
      </c>
      <c r="AJ15" s="118">
        <f>IF((Personnel!AM14&lt;=(CONFIG!$D$74*6)),0,CONFIG!$D$72*Personnel!AM14)</f>
        <v>0</v>
      </c>
      <c r="AK15" s="113">
        <f t="shared" si="7"/>
        <v>0</v>
      </c>
      <c r="AL15" s="8"/>
    </row>
    <row r="16" spans="2:38" ht="14.25" customHeight="1" x14ac:dyDescent="0.3">
      <c r="B16" s="5"/>
      <c r="C16" s="118">
        <f>IF((Personnel!F15&lt;=CONFIG!$D$74),0,CONFIG!$D$72*Personnel!F15)</f>
        <v>0</v>
      </c>
      <c r="D16" s="118">
        <f>IF((Personnel!G15&lt;=CONFIG!$D$74),0,CONFIG!$D$72*Personnel!G15)</f>
        <v>0</v>
      </c>
      <c r="E16" s="118">
        <f>IF((Personnel!H15&lt;=CONFIG!$D$74),0,CONFIG!$D$72*Personnel!H15)</f>
        <v>0</v>
      </c>
      <c r="F16" s="118">
        <f>IF((Personnel!I15&lt;=CONFIG!$D$74),0,CONFIG!$D$72*Personnel!I15)</f>
        <v>0</v>
      </c>
      <c r="G16" s="118">
        <f>IF((Personnel!J15&lt;=CONFIG!$D$74),0,CONFIG!$D$72*Personnel!J15)</f>
        <v>0</v>
      </c>
      <c r="H16" s="118">
        <f>IF((Personnel!K15&lt;=CONFIG!$D$74),0,CONFIG!$D$72*Personnel!K15)</f>
        <v>0</v>
      </c>
      <c r="I16" s="118">
        <f>IF((Personnel!L15&lt;=CONFIG!$D$74),0,CONFIG!$D$72*Personnel!L15)</f>
        <v>0</v>
      </c>
      <c r="J16" s="118">
        <f>IF((Personnel!M15&lt;=CONFIG!$D$74),0,CONFIG!$D$72*Personnel!M15)</f>
        <v>0</v>
      </c>
      <c r="K16" s="118">
        <f>IF((Personnel!N15&lt;=CONFIG!$D$74),0,CONFIG!$D$72*Personnel!N15)</f>
        <v>0</v>
      </c>
      <c r="L16" s="118">
        <f>IF((Personnel!O15&lt;=CONFIG!$D$74),0,CONFIG!$D$72*Personnel!O15)</f>
        <v>0</v>
      </c>
      <c r="M16" s="118">
        <f>IF((Personnel!P15&lt;=CONFIG!$D$74),0,CONFIG!$D$72*Personnel!P15)</f>
        <v>0</v>
      </c>
      <c r="N16" s="118">
        <f>IF((Personnel!Q15&lt;=CONFIG!$D$74),0,CONFIG!$D$72*Personnel!Q15)</f>
        <v>0</v>
      </c>
      <c r="O16" s="113">
        <f t="shared" si="3"/>
        <v>0</v>
      </c>
      <c r="P16" s="118">
        <f>IF((Personnel!S15&lt;=CONFIG!$D$74),0,CONFIG!$D$72*Personnel!S15)</f>
        <v>0</v>
      </c>
      <c r="Q16" s="118">
        <f>IF((Personnel!T15&lt;=CONFIG!$D$74),0,CONFIG!$D$72*Personnel!T15)</f>
        <v>0</v>
      </c>
      <c r="R16" s="118">
        <f>IF((Personnel!U15&lt;=CONFIG!$D$74),0,CONFIG!$D$72*Personnel!U15)</f>
        <v>0</v>
      </c>
      <c r="S16" s="118">
        <f>IF((Personnel!V15&lt;=CONFIG!$D$74),0,CONFIG!$D$72*Personnel!V15)</f>
        <v>0</v>
      </c>
      <c r="T16" s="118">
        <f>IF((Personnel!W15&lt;=CONFIG!$D$74),0,CONFIG!$D$72*Personnel!W15)</f>
        <v>0</v>
      </c>
      <c r="U16" s="118">
        <f>IF((Personnel!X15&lt;=CONFIG!$D$74),0,CONFIG!$D$72*Personnel!X15)</f>
        <v>0</v>
      </c>
      <c r="V16" s="118">
        <f>IF((Personnel!Y15&lt;=CONFIG!$D$74),0,CONFIG!$D$72*Personnel!Y15)</f>
        <v>0</v>
      </c>
      <c r="W16" s="118">
        <f>IF((Personnel!Z15&lt;=CONFIG!$D$74),0,CONFIG!$D$72*Personnel!Z15)</f>
        <v>0</v>
      </c>
      <c r="X16" s="118">
        <f>IF((Personnel!AA15&lt;=CONFIG!$D$74),0,CONFIG!$D$72*Personnel!AA15)</f>
        <v>0</v>
      </c>
      <c r="Y16" s="118">
        <f>IF((Personnel!AB15&lt;=CONFIG!$D$74),0,CONFIG!$D$72*Personnel!AB15)</f>
        <v>0</v>
      </c>
      <c r="Z16" s="118">
        <f>IF((Personnel!AC15&lt;=CONFIG!$D$74),0,CONFIG!$D$72*Personnel!AC15)</f>
        <v>0</v>
      </c>
      <c r="AA16" s="118">
        <f>IF((Personnel!AD15&lt;=CONFIG!$D$74),0,CONFIG!$D$72*Personnel!AD15)</f>
        <v>0</v>
      </c>
      <c r="AB16" s="113">
        <f t="shared" si="4"/>
        <v>0</v>
      </c>
      <c r="AC16" s="118">
        <f>IF((Personnel!AF15&lt;=(CONFIG!$D$74*6)),0,CONFIG!$D$72*Personnel!AF15)</f>
        <v>0</v>
      </c>
      <c r="AD16" s="118">
        <f>IF((Personnel!AG15&lt;=(CONFIG!$D$74*6)),0,CONFIG!$D$72*Personnel!AG15)</f>
        <v>0</v>
      </c>
      <c r="AE16" s="113">
        <f t="shared" si="5"/>
        <v>0</v>
      </c>
      <c r="AF16" s="118">
        <f>IF((Personnel!AI15&lt;=(CONFIG!$D$74*6)),0,CONFIG!$D$72*Personnel!AI15)</f>
        <v>0</v>
      </c>
      <c r="AG16" s="118">
        <f>IF((Personnel!AJ15&lt;=(CONFIG!$D$74*6)),0,CONFIG!$D$72*Personnel!AJ15)</f>
        <v>0</v>
      </c>
      <c r="AH16" s="113">
        <f t="shared" si="6"/>
        <v>0</v>
      </c>
      <c r="AI16" s="118">
        <f>IF((Personnel!AL15&lt;=(CONFIG!$D$74*6)),0,CONFIG!$D$72*Personnel!AL15)</f>
        <v>0</v>
      </c>
      <c r="AJ16" s="118">
        <f>IF((Personnel!AM15&lt;=(CONFIG!$D$74*6)),0,CONFIG!$D$72*Personnel!AM15)</f>
        <v>0</v>
      </c>
      <c r="AK16" s="113">
        <f t="shared" si="7"/>
        <v>0</v>
      </c>
      <c r="AL16" s="8"/>
    </row>
    <row r="17" spans="2:38" ht="14.25" customHeight="1" x14ac:dyDescent="0.3">
      <c r="B17" s="5"/>
      <c r="C17" s="118">
        <f>IF((Personnel!F16&lt;=CONFIG!$D$74),0,CONFIG!$D$72*Personnel!F16)</f>
        <v>0</v>
      </c>
      <c r="D17" s="118">
        <f>IF((Personnel!G16&lt;=CONFIG!$D$74),0,CONFIG!$D$72*Personnel!G16)</f>
        <v>0</v>
      </c>
      <c r="E17" s="118">
        <f>IF((Personnel!H16&lt;=CONFIG!$D$74),0,CONFIG!$D$72*Personnel!H16)</f>
        <v>0</v>
      </c>
      <c r="F17" s="118">
        <f>IF((Personnel!I16&lt;=CONFIG!$D$74),0,CONFIG!$D$72*Personnel!I16)</f>
        <v>0</v>
      </c>
      <c r="G17" s="118">
        <f>IF((Personnel!J16&lt;=CONFIG!$D$74),0,CONFIG!$D$72*Personnel!J16)</f>
        <v>0</v>
      </c>
      <c r="H17" s="118">
        <f>IF((Personnel!K16&lt;=CONFIG!$D$74),0,CONFIG!$D$72*Personnel!K16)</f>
        <v>0</v>
      </c>
      <c r="I17" s="118">
        <f>IF((Personnel!L16&lt;=CONFIG!$D$74),0,CONFIG!$D$72*Personnel!L16)</f>
        <v>0</v>
      </c>
      <c r="J17" s="118">
        <f>IF((Personnel!M16&lt;=CONFIG!$D$74),0,CONFIG!$D$72*Personnel!M16)</f>
        <v>0</v>
      </c>
      <c r="K17" s="118">
        <f>IF((Personnel!N16&lt;=CONFIG!$D$74),0,CONFIG!$D$72*Personnel!N16)</f>
        <v>0</v>
      </c>
      <c r="L17" s="118">
        <f>IF((Personnel!O16&lt;=CONFIG!$D$74),0,CONFIG!$D$72*Personnel!O16)</f>
        <v>0</v>
      </c>
      <c r="M17" s="118">
        <f>IF((Personnel!P16&lt;=CONFIG!$D$74),0,CONFIG!$D$72*Personnel!P16)</f>
        <v>0</v>
      </c>
      <c r="N17" s="118">
        <f>IF((Personnel!Q16&lt;=CONFIG!$D$74),0,CONFIG!$D$72*Personnel!Q16)</f>
        <v>0</v>
      </c>
      <c r="O17" s="113">
        <f t="shared" si="3"/>
        <v>0</v>
      </c>
      <c r="P17" s="118">
        <f>IF((Personnel!S16&lt;=CONFIG!$D$74),0,CONFIG!$D$72*Personnel!S16)</f>
        <v>0</v>
      </c>
      <c r="Q17" s="118">
        <f>IF((Personnel!T16&lt;=CONFIG!$D$74),0,CONFIG!$D$72*Personnel!T16)</f>
        <v>0</v>
      </c>
      <c r="R17" s="118">
        <f>IF((Personnel!U16&lt;=CONFIG!$D$74),0,CONFIG!$D$72*Personnel!U16)</f>
        <v>0</v>
      </c>
      <c r="S17" s="118">
        <f>IF((Personnel!V16&lt;=CONFIG!$D$74),0,CONFIG!$D$72*Personnel!V16)</f>
        <v>0</v>
      </c>
      <c r="T17" s="118">
        <f>IF((Personnel!W16&lt;=CONFIG!$D$74),0,CONFIG!$D$72*Personnel!W16)</f>
        <v>0</v>
      </c>
      <c r="U17" s="118">
        <f>IF((Personnel!X16&lt;=CONFIG!$D$74),0,CONFIG!$D$72*Personnel!X16)</f>
        <v>0</v>
      </c>
      <c r="V17" s="118">
        <f>IF((Personnel!Y16&lt;=CONFIG!$D$74),0,CONFIG!$D$72*Personnel!Y16)</f>
        <v>0</v>
      </c>
      <c r="W17" s="118">
        <f>IF((Personnel!Z16&lt;=CONFIG!$D$74),0,CONFIG!$D$72*Personnel!Z16)</f>
        <v>0</v>
      </c>
      <c r="X17" s="118">
        <f>IF((Personnel!AA16&lt;=CONFIG!$D$74),0,CONFIG!$D$72*Personnel!AA16)</f>
        <v>0</v>
      </c>
      <c r="Y17" s="118">
        <f>IF((Personnel!AB16&lt;=CONFIG!$D$74),0,CONFIG!$D$72*Personnel!AB16)</f>
        <v>0</v>
      </c>
      <c r="Z17" s="118">
        <f>IF((Personnel!AC16&lt;=CONFIG!$D$74),0,CONFIG!$D$72*Personnel!AC16)</f>
        <v>0</v>
      </c>
      <c r="AA17" s="118">
        <f>IF((Personnel!AD16&lt;=CONFIG!$D$74),0,CONFIG!$D$72*Personnel!AD16)</f>
        <v>0</v>
      </c>
      <c r="AB17" s="113">
        <f t="shared" si="4"/>
        <v>0</v>
      </c>
      <c r="AC17" s="118">
        <f>IF((Personnel!AF16&lt;=(CONFIG!$D$74*6)),0,CONFIG!$D$72*Personnel!AF16)</f>
        <v>0</v>
      </c>
      <c r="AD17" s="118">
        <f>IF((Personnel!AG16&lt;=(CONFIG!$D$74*6)),0,CONFIG!$D$72*Personnel!AG16)</f>
        <v>0</v>
      </c>
      <c r="AE17" s="113">
        <f t="shared" si="5"/>
        <v>0</v>
      </c>
      <c r="AF17" s="118">
        <f>IF((Personnel!AI16&lt;=(CONFIG!$D$74*6)),0,CONFIG!$D$72*Personnel!AI16)</f>
        <v>0</v>
      </c>
      <c r="AG17" s="118">
        <f>IF((Personnel!AJ16&lt;=(CONFIG!$D$74*6)),0,CONFIG!$D$72*Personnel!AJ16)</f>
        <v>0</v>
      </c>
      <c r="AH17" s="113">
        <f t="shared" si="6"/>
        <v>0</v>
      </c>
      <c r="AI17" s="118">
        <f>IF((Personnel!AL16&lt;=(CONFIG!$D$74*6)),0,CONFIG!$D$72*Personnel!AL16)</f>
        <v>0</v>
      </c>
      <c r="AJ17" s="118">
        <f>IF((Personnel!AM16&lt;=(CONFIG!$D$74*6)),0,CONFIG!$D$72*Personnel!AM16)</f>
        <v>0</v>
      </c>
      <c r="AK17" s="113">
        <f t="shared" si="7"/>
        <v>0</v>
      </c>
      <c r="AL17" s="8"/>
    </row>
    <row r="18" spans="2:38" ht="14.25" customHeight="1" x14ac:dyDescent="0.3">
      <c r="B18" s="5"/>
      <c r="C18" s="118">
        <f>IF((Personnel!F17&lt;=CONFIG!$D$74),0,CONFIG!$D$72*Personnel!F17)</f>
        <v>0</v>
      </c>
      <c r="D18" s="118">
        <f>IF((Personnel!G17&lt;=CONFIG!$D$74),0,CONFIG!$D$72*Personnel!G17)</f>
        <v>0</v>
      </c>
      <c r="E18" s="118">
        <f>IF((Personnel!H17&lt;=CONFIG!$D$74),0,CONFIG!$D$72*Personnel!H17)</f>
        <v>0</v>
      </c>
      <c r="F18" s="118">
        <f>IF((Personnel!I17&lt;=CONFIG!$D$74),0,CONFIG!$D$72*Personnel!I17)</f>
        <v>0</v>
      </c>
      <c r="G18" s="118">
        <f>IF((Personnel!J17&lt;=CONFIG!$D$74),0,CONFIG!$D$72*Personnel!J17)</f>
        <v>0</v>
      </c>
      <c r="H18" s="118">
        <f>IF((Personnel!K17&lt;=CONFIG!$D$74),0,CONFIG!$D$72*Personnel!K17)</f>
        <v>0</v>
      </c>
      <c r="I18" s="118">
        <f>IF((Personnel!L17&lt;=CONFIG!$D$74),0,CONFIG!$D$72*Personnel!L17)</f>
        <v>0</v>
      </c>
      <c r="J18" s="118">
        <f>IF((Personnel!M17&lt;=CONFIG!$D$74),0,CONFIG!$D$72*Personnel!M17)</f>
        <v>0</v>
      </c>
      <c r="K18" s="118">
        <f>IF((Personnel!N17&lt;=CONFIG!$D$74),0,CONFIG!$D$72*Personnel!N17)</f>
        <v>0</v>
      </c>
      <c r="L18" s="118">
        <f>IF((Personnel!O17&lt;=CONFIG!$D$74),0,CONFIG!$D$72*Personnel!O17)</f>
        <v>0</v>
      </c>
      <c r="M18" s="118">
        <f>IF((Personnel!P17&lt;=CONFIG!$D$74),0,CONFIG!$D$72*Personnel!P17)</f>
        <v>0</v>
      </c>
      <c r="N18" s="118">
        <f>IF((Personnel!Q17&lt;=CONFIG!$D$74),0,CONFIG!$D$72*Personnel!Q17)</f>
        <v>0</v>
      </c>
      <c r="O18" s="113">
        <f t="shared" si="3"/>
        <v>0</v>
      </c>
      <c r="P18" s="118">
        <f>IF((Personnel!S17&lt;=CONFIG!$D$74),0,CONFIG!$D$72*Personnel!S17)</f>
        <v>0</v>
      </c>
      <c r="Q18" s="118">
        <f>IF((Personnel!T17&lt;=CONFIG!$D$74),0,CONFIG!$D$72*Personnel!T17)</f>
        <v>0</v>
      </c>
      <c r="R18" s="118">
        <f>IF((Personnel!U17&lt;=CONFIG!$D$74),0,CONFIG!$D$72*Personnel!U17)</f>
        <v>0</v>
      </c>
      <c r="S18" s="118">
        <f>IF((Personnel!V17&lt;=CONFIG!$D$74),0,CONFIG!$D$72*Personnel!V17)</f>
        <v>0</v>
      </c>
      <c r="T18" s="118">
        <f>IF((Personnel!W17&lt;=CONFIG!$D$74),0,CONFIG!$D$72*Personnel!W17)</f>
        <v>0</v>
      </c>
      <c r="U18" s="118">
        <f>IF((Personnel!X17&lt;=CONFIG!$D$74),0,CONFIG!$D$72*Personnel!X17)</f>
        <v>0</v>
      </c>
      <c r="V18" s="118">
        <f>IF((Personnel!Y17&lt;=CONFIG!$D$74),0,CONFIG!$D$72*Personnel!Y17)</f>
        <v>0</v>
      </c>
      <c r="W18" s="118">
        <f>IF((Personnel!Z17&lt;=CONFIG!$D$74),0,CONFIG!$D$72*Personnel!Z17)</f>
        <v>0</v>
      </c>
      <c r="X18" s="118">
        <f>IF((Personnel!AA17&lt;=CONFIG!$D$74),0,CONFIG!$D$72*Personnel!AA17)</f>
        <v>0</v>
      </c>
      <c r="Y18" s="118">
        <f>IF((Personnel!AB17&lt;=CONFIG!$D$74),0,CONFIG!$D$72*Personnel!AB17)</f>
        <v>0</v>
      </c>
      <c r="Z18" s="118">
        <f>IF((Personnel!AC17&lt;=CONFIG!$D$74),0,CONFIG!$D$72*Personnel!AC17)</f>
        <v>0</v>
      </c>
      <c r="AA18" s="118">
        <f>IF((Personnel!AD17&lt;=CONFIG!$D$74),0,CONFIG!$D$72*Personnel!AD17)</f>
        <v>0</v>
      </c>
      <c r="AB18" s="113">
        <f t="shared" si="4"/>
        <v>0</v>
      </c>
      <c r="AC18" s="118">
        <f>IF((Personnel!AF17&lt;=(CONFIG!$D$74*6)),0,CONFIG!$D$72*Personnel!AF17)</f>
        <v>0</v>
      </c>
      <c r="AD18" s="118">
        <f>IF((Personnel!AG17&lt;=(CONFIG!$D$74*6)),0,CONFIG!$D$72*Personnel!AG17)</f>
        <v>0</v>
      </c>
      <c r="AE18" s="113">
        <f t="shared" si="5"/>
        <v>0</v>
      </c>
      <c r="AF18" s="118">
        <f>IF((Personnel!AI17&lt;=(CONFIG!$D$74*6)),0,CONFIG!$D$72*Personnel!AI17)</f>
        <v>0</v>
      </c>
      <c r="AG18" s="118">
        <f>IF((Personnel!AJ17&lt;=(CONFIG!$D$74*6)),0,CONFIG!$D$72*Personnel!AJ17)</f>
        <v>0</v>
      </c>
      <c r="AH18" s="113">
        <f t="shared" si="6"/>
        <v>0</v>
      </c>
      <c r="AI18" s="118">
        <f>IF((Personnel!AL17&lt;=(CONFIG!$D$74*6)),0,CONFIG!$D$72*Personnel!AL17)</f>
        <v>0</v>
      </c>
      <c r="AJ18" s="118">
        <f>IF((Personnel!AM17&lt;=(CONFIG!$D$74*6)),0,CONFIG!$D$72*Personnel!AM17)</f>
        <v>0</v>
      </c>
      <c r="AK18" s="113">
        <f t="shared" si="7"/>
        <v>0</v>
      </c>
      <c r="AL18" s="8"/>
    </row>
    <row r="19" spans="2:38" ht="14.25" customHeight="1" x14ac:dyDescent="0.3">
      <c r="B19" s="5"/>
      <c r="C19" s="118">
        <f>IF((Personnel!F18&lt;=CONFIG!$D$74),0,CONFIG!$D$72*Personnel!F18)</f>
        <v>0</v>
      </c>
      <c r="D19" s="118">
        <f>IF((Personnel!G18&lt;=CONFIG!$D$74),0,CONFIG!$D$72*Personnel!G18)</f>
        <v>0</v>
      </c>
      <c r="E19" s="118">
        <f>IF((Personnel!H18&lt;=CONFIG!$D$74),0,CONFIG!$D$72*Personnel!H18)</f>
        <v>0</v>
      </c>
      <c r="F19" s="118">
        <f>IF((Personnel!I18&lt;=CONFIG!$D$74),0,CONFIG!$D$72*Personnel!I18)</f>
        <v>0</v>
      </c>
      <c r="G19" s="118">
        <f>IF((Personnel!J18&lt;=CONFIG!$D$74),0,CONFIG!$D$72*Personnel!J18)</f>
        <v>0</v>
      </c>
      <c r="H19" s="118">
        <f>IF((Personnel!K18&lt;=CONFIG!$D$74),0,CONFIG!$D$72*Personnel!K18)</f>
        <v>0</v>
      </c>
      <c r="I19" s="118">
        <f>IF((Personnel!L18&lt;=CONFIG!$D$74),0,CONFIG!$D$72*Personnel!L18)</f>
        <v>0</v>
      </c>
      <c r="J19" s="118">
        <f>IF((Personnel!M18&lt;=CONFIG!$D$74),0,CONFIG!$D$72*Personnel!M18)</f>
        <v>0</v>
      </c>
      <c r="K19" s="118">
        <f>IF((Personnel!N18&lt;=CONFIG!$D$74),0,CONFIG!$D$72*Personnel!N18)</f>
        <v>0</v>
      </c>
      <c r="L19" s="118">
        <f>IF((Personnel!O18&lt;=CONFIG!$D$74),0,CONFIG!$D$72*Personnel!O18)</f>
        <v>0</v>
      </c>
      <c r="M19" s="118">
        <f>IF((Personnel!P18&lt;=CONFIG!$D$74),0,CONFIG!$D$72*Personnel!P18)</f>
        <v>0</v>
      </c>
      <c r="N19" s="118">
        <f>IF((Personnel!Q18&lt;=CONFIG!$D$74),0,CONFIG!$D$72*Personnel!Q18)</f>
        <v>0</v>
      </c>
      <c r="O19" s="113">
        <f t="shared" si="3"/>
        <v>0</v>
      </c>
      <c r="P19" s="118">
        <f>IF((Personnel!S18&lt;=CONFIG!$D$74),0,CONFIG!$D$72*Personnel!S18)</f>
        <v>0</v>
      </c>
      <c r="Q19" s="118">
        <f>IF((Personnel!T18&lt;=CONFIG!$D$74),0,CONFIG!$D$72*Personnel!T18)</f>
        <v>0</v>
      </c>
      <c r="R19" s="118">
        <f>IF((Personnel!U18&lt;=CONFIG!$D$74),0,CONFIG!$D$72*Personnel!U18)</f>
        <v>0</v>
      </c>
      <c r="S19" s="118">
        <f>IF((Personnel!V18&lt;=CONFIG!$D$74),0,CONFIG!$D$72*Personnel!V18)</f>
        <v>0</v>
      </c>
      <c r="T19" s="118">
        <f>IF((Personnel!W18&lt;=CONFIG!$D$74),0,CONFIG!$D$72*Personnel!W18)</f>
        <v>0</v>
      </c>
      <c r="U19" s="118">
        <f>IF((Personnel!X18&lt;=CONFIG!$D$74),0,CONFIG!$D$72*Personnel!X18)</f>
        <v>0</v>
      </c>
      <c r="V19" s="118">
        <f>IF((Personnel!Y18&lt;=CONFIG!$D$74),0,CONFIG!$D$72*Personnel!Y18)</f>
        <v>0</v>
      </c>
      <c r="W19" s="118">
        <f>IF((Personnel!Z18&lt;=CONFIG!$D$74),0,CONFIG!$D$72*Personnel!Z18)</f>
        <v>0</v>
      </c>
      <c r="X19" s="118">
        <f>IF((Personnel!AA18&lt;=CONFIG!$D$74),0,CONFIG!$D$72*Personnel!AA18)</f>
        <v>0</v>
      </c>
      <c r="Y19" s="118">
        <f>IF((Personnel!AB18&lt;=CONFIG!$D$74),0,CONFIG!$D$72*Personnel!AB18)</f>
        <v>0</v>
      </c>
      <c r="Z19" s="118">
        <f>IF((Personnel!AC18&lt;=CONFIG!$D$74),0,CONFIG!$D$72*Personnel!AC18)</f>
        <v>0</v>
      </c>
      <c r="AA19" s="118">
        <f>IF((Personnel!AD18&lt;=CONFIG!$D$74),0,CONFIG!$D$72*Personnel!AD18)</f>
        <v>0</v>
      </c>
      <c r="AB19" s="113">
        <f t="shared" si="4"/>
        <v>0</v>
      </c>
      <c r="AC19" s="118">
        <f>IF((Personnel!AF18&lt;=(CONFIG!$D$74*6)),0,CONFIG!$D$72*Personnel!AF18)</f>
        <v>0</v>
      </c>
      <c r="AD19" s="118">
        <f>IF((Personnel!AG18&lt;=(CONFIG!$D$74*6)),0,CONFIG!$D$72*Personnel!AG18)</f>
        <v>0</v>
      </c>
      <c r="AE19" s="113">
        <f t="shared" si="5"/>
        <v>0</v>
      </c>
      <c r="AF19" s="118">
        <f>IF((Personnel!AI18&lt;=(CONFIG!$D$74*6)),0,CONFIG!$D$72*Personnel!AI18)</f>
        <v>0</v>
      </c>
      <c r="AG19" s="118">
        <f>IF((Personnel!AJ18&lt;=(CONFIG!$D$74*6)),0,CONFIG!$D$72*Personnel!AJ18)</f>
        <v>0</v>
      </c>
      <c r="AH19" s="113">
        <f t="shared" si="6"/>
        <v>0</v>
      </c>
      <c r="AI19" s="118">
        <f>IF((Personnel!AL18&lt;=(CONFIG!$D$74*6)),0,CONFIG!$D$72*Personnel!AL18)</f>
        <v>0</v>
      </c>
      <c r="AJ19" s="118">
        <f>IF((Personnel!AM18&lt;=(CONFIG!$D$74*6)),0,CONFIG!$D$72*Personnel!AM18)</f>
        <v>0</v>
      </c>
      <c r="AK19" s="113">
        <f t="shared" si="7"/>
        <v>0</v>
      </c>
      <c r="AL19" s="8"/>
    </row>
    <row r="20" spans="2:38" ht="14.25" customHeight="1" x14ac:dyDescent="0.3">
      <c r="B20" s="5"/>
      <c r="C20" s="118">
        <f>IF((Personnel!F19&lt;=CONFIG!$D$74),0,CONFIG!$D$72*Personnel!F19)</f>
        <v>0</v>
      </c>
      <c r="D20" s="118">
        <f>IF((Personnel!G19&lt;=CONFIG!$D$74),0,CONFIG!$D$72*Personnel!G19)</f>
        <v>0</v>
      </c>
      <c r="E20" s="118">
        <f>IF((Personnel!H19&lt;=CONFIG!$D$74),0,CONFIG!$D$72*Personnel!H19)</f>
        <v>0</v>
      </c>
      <c r="F20" s="118">
        <f>IF((Personnel!I19&lt;=CONFIG!$D$74),0,CONFIG!$D$72*Personnel!I19)</f>
        <v>0</v>
      </c>
      <c r="G20" s="118">
        <f>IF((Personnel!J19&lt;=CONFIG!$D$74),0,CONFIG!$D$72*Personnel!J19)</f>
        <v>0</v>
      </c>
      <c r="H20" s="118">
        <f>IF((Personnel!K19&lt;=CONFIG!$D$74),0,CONFIG!$D$72*Personnel!K19)</f>
        <v>0</v>
      </c>
      <c r="I20" s="118">
        <f>IF((Personnel!L19&lt;=CONFIG!$D$74),0,CONFIG!$D$72*Personnel!L19)</f>
        <v>0</v>
      </c>
      <c r="J20" s="118">
        <f>IF((Personnel!M19&lt;=CONFIG!$D$74),0,CONFIG!$D$72*Personnel!M19)</f>
        <v>0</v>
      </c>
      <c r="K20" s="118">
        <f>IF((Personnel!N19&lt;=CONFIG!$D$74),0,CONFIG!$D$72*Personnel!N19)</f>
        <v>0</v>
      </c>
      <c r="L20" s="118">
        <f>IF((Personnel!O19&lt;=CONFIG!$D$74),0,CONFIG!$D$72*Personnel!O19)</f>
        <v>0</v>
      </c>
      <c r="M20" s="118">
        <f>IF((Personnel!P19&lt;=CONFIG!$D$74),0,CONFIG!$D$72*Personnel!P19)</f>
        <v>0</v>
      </c>
      <c r="N20" s="118">
        <f>IF((Personnel!Q19&lt;=CONFIG!$D$74),0,CONFIG!$D$72*Personnel!Q19)</f>
        <v>0</v>
      </c>
      <c r="O20" s="113">
        <f t="shared" si="3"/>
        <v>0</v>
      </c>
      <c r="P20" s="118">
        <f>IF((Personnel!S19&lt;=CONFIG!$D$74),0,CONFIG!$D$72*Personnel!S19)</f>
        <v>0</v>
      </c>
      <c r="Q20" s="118">
        <f>IF((Personnel!T19&lt;=CONFIG!$D$74),0,CONFIG!$D$72*Personnel!T19)</f>
        <v>0</v>
      </c>
      <c r="R20" s="118">
        <f>IF((Personnel!U19&lt;=CONFIG!$D$74),0,CONFIG!$D$72*Personnel!U19)</f>
        <v>0</v>
      </c>
      <c r="S20" s="118">
        <f>IF((Personnel!V19&lt;=CONFIG!$D$74),0,CONFIG!$D$72*Personnel!V19)</f>
        <v>0</v>
      </c>
      <c r="T20" s="118">
        <f>IF((Personnel!W19&lt;=CONFIG!$D$74),0,CONFIG!$D$72*Personnel!W19)</f>
        <v>0</v>
      </c>
      <c r="U20" s="118">
        <f>IF((Personnel!X19&lt;=CONFIG!$D$74),0,CONFIG!$D$72*Personnel!X19)</f>
        <v>0</v>
      </c>
      <c r="V20" s="118">
        <f>IF((Personnel!Y19&lt;=CONFIG!$D$74),0,CONFIG!$D$72*Personnel!Y19)</f>
        <v>0</v>
      </c>
      <c r="W20" s="118">
        <f>IF((Personnel!Z19&lt;=CONFIG!$D$74),0,CONFIG!$D$72*Personnel!Z19)</f>
        <v>0</v>
      </c>
      <c r="X20" s="118">
        <f>IF((Personnel!AA19&lt;=CONFIG!$D$74),0,CONFIG!$D$72*Personnel!AA19)</f>
        <v>0</v>
      </c>
      <c r="Y20" s="118">
        <f>IF((Personnel!AB19&lt;=CONFIG!$D$74),0,CONFIG!$D$72*Personnel!AB19)</f>
        <v>0</v>
      </c>
      <c r="Z20" s="118">
        <f>IF((Personnel!AC19&lt;=CONFIG!$D$74),0,CONFIG!$D$72*Personnel!AC19)</f>
        <v>0</v>
      </c>
      <c r="AA20" s="118">
        <f>IF((Personnel!AD19&lt;=CONFIG!$D$74),0,CONFIG!$D$72*Personnel!AD19)</f>
        <v>0</v>
      </c>
      <c r="AB20" s="113">
        <f t="shared" si="4"/>
        <v>0</v>
      </c>
      <c r="AC20" s="118">
        <f>IF((Personnel!AF19&lt;=(CONFIG!$D$74*6)),0,CONFIG!$D$72*Personnel!AF19)</f>
        <v>0</v>
      </c>
      <c r="AD20" s="118">
        <f>IF((Personnel!AG19&lt;=(CONFIG!$D$74*6)),0,CONFIG!$D$72*Personnel!AG19)</f>
        <v>0</v>
      </c>
      <c r="AE20" s="113">
        <f t="shared" si="5"/>
        <v>0</v>
      </c>
      <c r="AF20" s="118">
        <f>IF((Personnel!AI19&lt;=(CONFIG!$D$74*6)),0,CONFIG!$D$72*Personnel!AI19)</f>
        <v>0</v>
      </c>
      <c r="AG20" s="118">
        <f>IF((Personnel!AJ19&lt;=(CONFIG!$D$74*6)),0,CONFIG!$D$72*Personnel!AJ19)</f>
        <v>0</v>
      </c>
      <c r="AH20" s="113">
        <f t="shared" si="6"/>
        <v>0</v>
      </c>
      <c r="AI20" s="118">
        <f>IF((Personnel!AL19&lt;=(CONFIG!$D$74*6)),0,CONFIG!$D$72*Personnel!AL19)</f>
        <v>0</v>
      </c>
      <c r="AJ20" s="118">
        <f>IF((Personnel!AM19&lt;=(CONFIG!$D$74*6)),0,CONFIG!$D$72*Personnel!AM19)</f>
        <v>0</v>
      </c>
      <c r="AK20" s="113">
        <f t="shared" si="7"/>
        <v>0</v>
      </c>
      <c r="AL20" s="8"/>
    </row>
    <row r="21" spans="2:38" ht="14.25" customHeight="1" x14ac:dyDescent="0.3">
      <c r="B21" s="5"/>
      <c r="C21" s="118">
        <f>IF((Personnel!F20&lt;=CONFIG!$D$74),0,CONFIG!$D$72*Personnel!F20)</f>
        <v>0</v>
      </c>
      <c r="D21" s="118">
        <f>IF((Personnel!G20&lt;=CONFIG!$D$74),0,CONFIG!$D$72*Personnel!G20)</f>
        <v>0</v>
      </c>
      <c r="E21" s="118">
        <f>IF((Personnel!H20&lt;=CONFIG!$D$74),0,CONFIG!$D$72*Personnel!H20)</f>
        <v>0</v>
      </c>
      <c r="F21" s="118">
        <f>IF((Personnel!I20&lt;=CONFIG!$D$74),0,CONFIG!$D$72*Personnel!I20)</f>
        <v>0</v>
      </c>
      <c r="G21" s="118">
        <f>IF((Personnel!J20&lt;=CONFIG!$D$74),0,CONFIG!$D$72*Personnel!J20)</f>
        <v>0</v>
      </c>
      <c r="H21" s="118">
        <f>IF((Personnel!K20&lt;=CONFIG!$D$74),0,CONFIG!$D$72*Personnel!K20)</f>
        <v>0</v>
      </c>
      <c r="I21" s="118">
        <f>IF((Personnel!L20&lt;=CONFIG!$D$74),0,CONFIG!$D$72*Personnel!L20)</f>
        <v>0</v>
      </c>
      <c r="J21" s="118">
        <f>IF((Personnel!M20&lt;=CONFIG!$D$74),0,CONFIG!$D$72*Personnel!M20)</f>
        <v>0</v>
      </c>
      <c r="K21" s="118">
        <f>IF((Personnel!N20&lt;=CONFIG!$D$74),0,CONFIG!$D$72*Personnel!N20)</f>
        <v>0</v>
      </c>
      <c r="L21" s="118">
        <f>IF((Personnel!O20&lt;=CONFIG!$D$74),0,CONFIG!$D$72*Personnel!O20)</f>
        <v>0</v>
      </c>
      <c r="M21" s="118">
        <f>IF((Personnel!P20&lt;=CONFIG!$D$74),0,CONFIG!$D$72*Personnel!P20)</f>
        <v>0</v>
      </c>
      <c r="N21" s="118">
        <f>IF((Personnel!Q20&lt;=CONFIG!$D$74),0,CONFIG!$D$72*Personnel!Q20)</f>
        <v>0</v>
      </c>
      <c r="O21" s="113">
        <f t="shared" si="3"/>
        <v>0</v>
      </c>
      <c r="P21" s="118">
        <f>IF((Personnel!S20&lt;=CONFIG!$D$74),0,CONFIG!$D$72*Personnel!S20)</f>
        <v>0</v>
      </c>
      <c r="Q21" s="118">
        <f>IF((Personnel!T20&lt;=CONFIG!$D$74),0,CONFIG!$D$72*Personnel!T20)</f>
        <v>0</v>
      </c>
      <c r="R21" s="118">
        <f>IF((Personnel!U20&lt;=CONFIG!$D$74),0,CONFIG!$D$72*Personnel!U20)</f>
        <v>0</v>
      </c>
      <c r="S21" s="118">
        <f>IF((Personnel!V20&lt;=CONFIG!$D$74),0,CONFIG!$D$72*Personnel!V20)</f>
        <v>0</v>
      </c>
      <c r="T21" s="118">
        <f>IF((Personnel!W20&lt;=CONFIG!$D$74),0,CONFIG!$D$72*Personnel!W20)</f>
        <v>0</v>
      </c>
      <c r="U21" s="118">
        <f>IF((Personnel!X20&lt;=CONFIG!$D$74),0,CONFIG!$D$72*Personnel!X20)</f>
        <v>0</v>
      </c>
      <c r="V21" s="118">
        <f>IF((Personnel!Y20&lt;=CONFIG!$D$74),0,CONFIG!$D$72*Personnel!Y20)</f>
        <v>0</v>
      </c>
      <c r="W21" s="118">
        <f>IF((Personnel!Z20&lt;=CONFIG!$D$74),0,CONFIG!$D$72*Personnel!Z20)</f>
        <v>0</v>
      </c>
      <c r="X21" s="118">
        <f>IF((Personnel!AA20&lt;=CONFIG!$D$74),0,CONFIG!$D$72*Personnel!AA20)</f>
        <v>0</v>
      </c>
      <c r="Y21" s="118">
        <f>IF((Personnel!AB20&lt;=CONFIG!$D$74),0,CONFIG!$D$72*Personnel!AB20)</f>
        <v>0</v>
      </c>
      <c r="Z21" s="118">
        <f>IF((Personnel!AC20&lt;=CONFIG!$D$74),0,CONFIG!$D$72*Personnel!AC20)</f>
        <v>0</v>
      </c>
      <c r="AA21" s="118">
        <f>IF((Personnel!AD20&lt;=CONFIG!$D$74),0,CONFIG!$D$72*Personnel!AD20)</f>
        <v>0</v>
      </c>
      <c r="AB21" s="113">
        <f t="shared" si="4"/>
        <v>0</v>
      </c>
      <c r="AC21" s="118">
        <f>IF((Personnel!AF20&lt;=(CONFIG!$D$74*6)),0,CONFIG!$D$72*Personnel!AF20)</f>
        <v>0</v>
      </c>
      <c r="AD21" s="118">
        <f>IF((Personnel!AG20&lt;=(CONFIG!$D$74*6)),0,CONFIG!$D$72*Personnel!AG20)</f>
        <v>0</v>
      </c>
      <c r="AE21" s="113">
        <f t="shared" si="5"/>
        <v>0</v>
      </c>
      <c r="AF21" s="118">
        <f>IF((Personnel!AI20&lt;=(CONFIG!$D$74*6)),0,CONFIG!$D$72*Personnel!AI20)</f>
        <v>0</v>
      </c>
      <c r="AG21" s="118">
        <f>IF((Personnel!AJ20&lt;=(CONFIG!$D$74*6)),0,CONFIG!$D$72*Personnel!AJ20)</f>
        <v>0</v>
      </c>
      <c r="AH21" s="113">
        <f t="shared" si="6"/>
        <v>0</v>
      </c>
      <c r="AI21" s="118">
        <f>IF((Personnel!AL20&lt;=(CONFIG!$D$74*6)),0,CONFIG!$D$72*Personnel!AL20)</f>
        <v>0</v>
      </c>
      <c r="AJ21" s="118">
        <f>IF((Personnel!AM20&lt;=(CONFIG!$D$74*6)),0,CONFIG!$D$72*Personnel!AM20)</f>
        <v>0</v>
      </c>
      <c r="AK21" s="113">
        <f t="shared" si="7"/>
        <v>0</v>
      </c>
      <c r="AL21" s="8"/>
    </row>
    <row r="22" spans="2:38" ht="14.25" customHeight="1" x14ac:dyDescent="0.3">
      <c r="B22" s="5"/>
      <c r="C22" s="118">
        <f>IF((Personnel!F21&lt;=CONFIG!$D$74),0,CONFIG!$D$72*Personnel!F21)</f>
        <v>0</v>
      </c>
      <c r="D22" s="118">
        <f>IF((Personnel!G21&lt;=CONFIG!$D$74),0,CONFIG!$D$72*Personnel!G21)</f>
        <v>0</v>
      </c>
      <c r="E22" s="118">
        <f>IF((Personnel!H21&lt;=CONFIG!$D$74),0,CONFIG!$D$72*Personnel!H21)</f>
        <v>0</v>
      </c>
      <c r="F22" s="118">
        <f>IF((Personnel!I21&lt;=CONFIG!$D$74),0,CONFIG!$D$72*Personnel!I21)</f>
        <v>0</v>
      </c>
      <c r="G22" s="118">
        <f>IF((Personnel!J21&lt;=CONFIG!$D$74),0,CONFIG!$D$72*Personnel!J21)</f>
        <v>0</v>
      </c>
      <c r="H22" s="118">
        <f>IF((Personnel!K21&lt;=CONFIG!$D$74),0,CONFIG!$D$72*Personnel!K21)</f>
        <v>0</v>
      </c>
      <c r="I22" s="118">
        <f>IF((Personnel!L21&lt;=CONFIG!$D$74),0,CONFIG!$D$72*Personnel!L21)</f>
        <v>0</v>
      </c>
      <c r="J22" s="118">
        <f>IF((Personnel!M21&lt;=CONFIG!$D$74),0,CONFIG!$D$72*Personnel!M21)</f>
        <v>0</v>
      </c>
      <c r="K22" s="118">
        <f>IF((Personnel!N21&lt;=CONFIG!$D$74),0,CONFIG!$D$72*Personnel!N21)</f>
        <v>0</v>
      </c>
      <c r="L22" s="118">
        <f>IF((Personnel!O21&lt;=CONFIG!$D$74),0,CONFIG!$D$72*Personnel!O21)</f>
        <v>0</v>
      </c>
      <c r="M22" s="118">
        <f>IF((Personnel!P21&lt;=CONFIG!$D$74),0,CONFIG!$D$72*Personnel!P21)</f>
        <v>0</v>
      </c>
      <c r="N22" s="118">
        <f>IF((Personnel!Q21&lt;=CONFIG!$D$74),0,CONFIG!$D$72*Personnel!Q21)</f>
        <v>0</v>
      </c>
      <c r="O22" s="113">
        <f t="shared" si="3"/>
        <v>0</v>
      </c>
      <c r="P22" s="118">
        <f>IF((Personnel!S21&lt;=CONFIG!$D$74),0,CONFIG!$D$72*Personnel!S21)</f>
        <v>0</v>
      </c>
      <c r="Q22" s="118">
        <f>IF((Personnel!T21&lt;=CONFIG!$D$74),0,CONFIG!$D$72*Personnel!T21)</f>
        <v>0</v>
      </c>
      <c r="R22" s="118">
        <f>IF((Personnel!U21&lt;=CONFIG!$D$74),0,CONFIG!$D$72*Personnel!U21)</f>
        <v>0</v>
      </c>
      <c r="S22" s="118">
        <f>IF((Personnel!V21&lt;=CONFIG!$D$74),0,CONFIG!$D$72*Personnel!V21)</f>
        <v>0</v>
      </c>
      <c r="T22" s="118">
        <f>IF((Personnel!W21&lt;=CONFIG!$D$74),0,CONFIG!$D$72*Personnel!W21)</f>
        <v>0</v>
      </c>
      <c r="U22" s="118">
        <f>IF((Personnel!X21&lt;=CONFIG!$D$74),0,CONFIG!$D$72*Personnel!X21)</f>
        <v>0</v>
      </c>
      <c r="V22" s="118">
        <f>IF((Personnel!Y21&lt;=CONFIG!$D$74),0,CONFIG!$D$72*Personnel!Y21)</f>
        <v>0</v>
      </c>
      <c r="W22" s="118">
        <f>IF((Personnel!Z21&lt;=CONFIG!$D$74),0,CONFIG!$D$72*Personnel!Z21)</f>
        <v>0</v>
      </c>
      <c r="X22" s="118">
        <f>IF((Personnel!AA21&lt;=CONFIG!$D$74),0,CONFIG!$D$72*Personnel!AA21)</f>
        <v>0</v>
      </c>
      <c r="Y22" s="118">
        <f>IF((Personnel!AB21&lt;=CONFIG!$D$74),0,CONFIG!$D$72*Personnel!AB21)</f>
        <v>0</v>
      </c>
      <c r="Z22" s="118">
        <f>IF((Personnel!AC21&lt;=CONFIG!$D$74),0,CONFIG!$D$72*Personnel!AC21)</f>
        <v>0</v>
      </c>
      <c r="AA22" s="118">
        <f>IF((Personnel!AD21&lt;=CONFIG!$D$74),0,CONFIG!$D$72*Personnel!AD21)</f>
        <v>0</v>
      </c>
      <c r="AB22" s="113">
        <f t="shared" si="4"/>
        <v>0</v>
      </c>
      <c r="AC22" s="118">
        <f>IF((Personnel!AF21&lt;=(CONFIG!$D$74*6)),0,CONFIG!$D$72*Personnel!AF21)</f>
        <v>0</v>
      </c>
      <c r="AD22" s="118">
        <f>IF((Personnel!AG21&lt;=(CONFIG!$D$74*6)),0,CONFIG!$D$72*Personnel!AG21)</f>
        <v>0</v>
      </c>
      <c r="AE22" s="113">
        <f t="shared" si="5"/>
        <v>0</v>
      </c>
      <c r="AF22" s="118">
        <f>IF((Personnel!AI21&lt;=(CONFIG!$D$74*6)),0,CONFIG!$D$72*Personnel!AI21)</f>
        <v>0</v>
      </c>
      <c r="AG22" s="118">
        <f>IF((Personnel!AJ21&lt;=(CONFIG!$D$74*6)),0,CONFIG!$D$72*Personnel!AJ21)</f>
        <v>0</v>
      </c>
      <c r="AH22" s="113">
        <f t="shared" si="6"/>
        <v>0</v>
      </c>
      <c r="AI22" s="118">
        <f>IF((Personnel!AL21&lt;=(CONFIG!$D$74*6)),0,CONFIG!$D$72*Personnel!AL21)</f>
        <v>0</v>
      </c>
      <c r="AJ22" s="118">
        <f>IF((Personnel!AM21&lt;=(CONFIG!$D$74*6)),0,CONFIG!$D$72*Personnel!AM21)</f>
        <v>0</v>
      </c>
      <c r="AK22" s="113">
        <f t="shared" si="7"/>
        <v>0</v>
      </c>
      <c r="AL22" s="8"/>
    </row>
    <row r="23" spans="2:38" ht="14.25" customHeight="1" x14ac:dyDescent="0.3">
      <c r="B23" s="5"/>
      <c r="C23" s="118">
        <f>IF((Personnel!F22&lt;=CONFIG!$D$74),0,CONFIG!$D$72*Personnel!F22)</f>
        <v>0</v>
      </c>
      <c r="D23" s="118">
        <f>IF((Personnel!G22&lt;=CONFIG!$D$74),0,CONFIG!$D$72*Personnel!G22)</f>
        <v>0</v>
      </c>
      <c r="E23" s="118">
        <f>IF((Personnel!H22&lt;=CONFIG!$D$74),0,CONFIG!$D$72*Personnel!H22)</f>
        <v>0</v>
      </c>
      <c r="F23" s="118">
        <f>IF((Personnel!I22&lt;=CONFIG!$D$74),0,CONFIG!$D$72*Personnel!I22)</f>
        <v>0</v>
      </c>
      <c r="G23" s="118">
        <f>IF((Personnel!J22&lt;=CONFIG!$D$74),0,CONFIG!$D$72*Personnel!J22)</f>
        <v>0</v>
      </c>
      <c r="H23" s="118">
        <f>IF((Personnel!K22&lt;=CONFIG!$D$74),0,CONFIG!$D$72*Personnel!K22)</f>
        <v>0</v>
      </c>
      <c r="I23" s="118">
        <f>IF((Personnel!L22&lt;=CONFIG!$D$74),0,CONFIG!$D$72*Personnel!L22)</f>
        <v>0</v>
      </c>
      <c r="J23" s="118">
        <f>IF((Personnel!M22&lt;=CONFIG!$D$74),0,CONFIG!$D$72*Personnel!M22)</f>
        <v>0</v>
      </c>
      <c r="K23" s="118">
        <f>IF((Personnel!N22&lt;=CONFIG!$D$74),0,CONFIG!$D$72*Personnel!N22)</f>
        <v>0</v>
      </c>
      <c r="L23" s="118">
        <f>IF((Personnel!O22&lt;=CONFIG!$D$74),0,CONFIG!$D$72*Personnel!O22)</f>
        <v>0</v>
      </c>
      <c r="M23" s="118">
        <f>IF((Personnel!P22&lt;=CONFIG!$D$74),0,CONFIG!$D$72*Personnel!P22)</f>
        <v>0</v>
      </c>
      <c r="N23" s="118">
        <f>IF((Personnel!Q22&lt;=CONFIG!$D$74),0,CONFIG!$D$72*Personnel!Q22)</f>
        <v>0</v>
      </c>
      <c r="O23" s="113">
        <f t="shared" si="3"/>
        <v>0</v>
      </c>
      <c r="P23" s="118">
        <f>IF((Personnel!S22&lt;=CONFIG!$D$74),0,CONFIG!$D$72*Personnel!S22)</f>
        <v>0</v>
      </c>
      <c r="Q23" s="118">
        <f>IF((Personnel!T22&lt;=CONFIG!$D$74),0,CONFIG!$D$72*Personnel!T22)</f>
        <v>0</v>
      </c>
      <c r="R23" s="118">
        <f>IF((Personnel!U22&lt;=CONFIG!$D$74),0,CONFIG!$D$72*Personnel!U22)</f>
        <v>0</v>
      </c>
      <c r="S23" s="118">
        <f>IF((Personnel!V22&lt;=CONFIG!$D$74),0,CONFIG!$D$72*Personnel!V22)</f>
        <v>0</v>
      </c>
      <c r="T23" s="118">
        <f>IF((Personnel!W22&lt;=CONFIG!$D$74),0,CONFIG!$D$72*Personnel!W22)</f>
        <v>0</v>
      </c>
      <c r="U23" s="118">
        <f>IF((Personnel!X22&lt;=CONFIG!$D$74),0,CONFIG!$D$72*Personnel!X22)</f>
        <v>0</v>
      </c>
      <c r="V23" s="118">
        <f>IF((Personnel!Y22&lt;=CONFIG!$D$74),0,CONFIG!$D$72*Personnel!Y22)</f>
        <v>0</v>
      </c>
      <c r="W23" s="118">
        <f>IF((Personnel!Z22&lt;=CONFIG!$D$74),0,CONFIG!$D$72*Personnel!Z22)</f>
        <v>0</v>
      </c>
      <c r="X23" s="118">
        <f>IF((Personnel!AA22&lt;=CONFIG!$D$74),0,CONFIG!$D$72*Personnel!AA22)</f>
        <v>0</v>
      </c>
      <c r="Y23" s="118">
        <f>IF((Personnel!AB22&lt;=CONFIG!$D$74),0,CONFIG!$D$72*Personnel!AB22)</f>
        <v>0</v>
      </c>
      <c r="Z23" s="118">
        <f>IF((Personnel!AC22&lt;=CONFIG!$D$74),0,CONFIG!$D$72*Personnel!AC22)</f>
        <v>0</v>
      </c>
      <c r="AA23" s="118">
        <f>IF((Personnel!AD22&lt;=CONFIG!$D$74),0,CONFIG!$D$72*Personnel!AD22)</f>
        <v>0</v>
      </c>
      <c r="AB23" s="113">
        <f t="shared" si="4"/>
        <v>0</v>
      </c>
      <c r="AC23" s="118">
        <f>IF((Personnel!AF22&lt;=(CONFIG!$D$74*6)),0,CONFIG!$D$72*Personnel!AF22)</f>
        <v>0</v>
      </c>
      <c r="AD23" s="118">
        <f>IF((Personnel!AG22&lt;=(CONFIG!$D$74*6)),0,CONFIG!$D$72*Personnel!AG22)</f>
        <v>0</v>
      </c>
      <c r="AE23" s="113">
        <f t="shared" si="5"/>
        <v>0</v>
      </c>
      <c r="AF23" s="118">
        <f>IF((Personnel!AI22&lt;=(CONFIG!$D$74*6)),0,CONFIG!$D$72*Personnel!AI22)</f>
        <v>0</v>
      </c>
      <c r="AG23" s="118">
        <f>IF((Personnel!AJ22&lt;=(CONFIG!$D$74*6)),0,CONFIG!$D$72*Personnel!AJ22)</f>
        <v>0</v>
      </c>
      <c r="AH23" s="113">
        <f t="shared" si="6"/>
        <v>0</v>
      </c>
      <c r="AI23" s="118">
        <f>IF((Personnel!AL22&lt;=(CONFIG!$D$74*6)),0,CONFIG!$D$72*Personnel!AL22)</f>
        <v>0</v>
      </c>
      <c r="AJ23" s="118">
        <f>IF((Personnel!AM22&lt;=(CONFIG!$D$74*6)),0,CONFIG!$D$72*Personnel!AM22)</f>
        <v>0</v>
      </c>
      <c r="AK23" s="113">
        <f t="shared" si="7"/>
        <v>0</v>
      </c>
      <c r="AL23" s="8"/>
    </row>
    <row r="24" spans="2:38" ht="14.25" customHeight="1" x14ac:dyDescent="0.3">
      <c r="B24" s="5"/>
      <c r="C24" s="118">
        <f>IF((Personnel!F23&lt;=CONFIG!$D$74),0,CONFIG!$D$72*Personnel!F23)</f>
        <v>0</v>
      </c>
      <c r="D24" s="118">
        <f>IF((Personnel!G23&lt;=CONFIG!$D$74),0,CONFIG!$D$72*Personnel!G23)</f>
        <v>0</v>
      </c>
      <c r="E24" s="118">
        <f>IF((Personnel!H23&lt;=CONFIG!$D$74),0,CONFIG!$D$72*Personnel!H23)</f>
        <v>0</v>
      </c>
      <c r="F24" s="118">
        <f>IF((Personnel!I23&lt;=CONFIG!$D$74),0,CONFIG!$D$72*Personnel!I23)</f>
        <v>0</v>
      </c>
      <c r="G24" s="118">
        <f>IF((Personnel!J23&lt;=CONFIG!$D$74),0,CONFIG!$D$72*Personnel!J23)</f>
        <v>0</v>
      </c>
      <c r="H24" s="118">
        <f>IF((Personnel!K23&lt;=CONFIG!$D$74),0,CONFIG!$D$72*Personnel!K23)</f>
        <v>0</v>
      </c>
      <c r="I24" s="118">
        <f>IF((Personnel!L23&lt;=CONFIG!$D$74),0,CONFIG!$D$72*Personnel!L23)</f>
        <v>0</v>
      </c>
      <c r="J24" s="118">
        <f>IF((Personnel!M23&lt;=CONFIG!$D$74),0,CONFIG!$D$72*Personnel!M23)</f>
        <v>0</v>
      </c>
      <c r="K24" s="118">
        <f>IF((Personnel!N23&lt;=CONFIG!$D$74),0,CONFIG!$D$72*Personnel!N23)</f>
        <v>0</v>
      </c>
      <c r="L24" s="118">
        <f>IF((Personnel!O23&lt;=CONFIG!$D$74),0,CONFIG!$D$72*Personnel!O23)</f>
        <v>0</v>
      </c>
      <c r="M24" s="118">
        <f>IF((Personnel!P23&lt;=CONFIG!$D$74),0,CONFIG!$D$72*Personnel!P23)</f>
        <v>0</v>
      </c>
      <c r="N24" s="118">
        <f>IF((Personnel!Q23&lt;=CONFIG!$D$74),0,CONFIG!$D$72*Personnel!Q23)</f>
        <v>0</v>
      </c>
      <c r="O24" s="113">
        <f t="shared" si="3"/>
        <v>0</v>
      </c>
      <c r="P24" s="118">
        <f>IF((Personnel!S23&lt;=CONFIG!$D$74),0,CONFIG!$D$72*Personnel!S23)</f>
        <v>0</v>
      </c>
      <c r="Q24" s="118">
        <f>IF((Personnel!T23&lt;=CONFIG!$D$74),0,CONFIG!$D$72*Personnel!T23)</f>
        <v>0</v>
      </c>
      <c r="R24" s="118">
        <f>IF((Personnel!U23&lt;=CONFIG!$D$74),0,CONFIG!$D$72*Personnel!U23)</f>
        <v>0</v>
      </c>
      <c r="S24" s="118">
        <f>IF((Personnel!V23&lt;=CONFIG!$D$74),0,CONFIG!$D$72*Personnel!V23)</f>
        <v>0</v>
      </c>
      <c r="T24" s="118">
        <f>IF((Personnel!W23&lt;=CONFIG!$D$74),0,CONFIG!$D$72*Personnel!W23)</f>
        <v>0</v>
      </c>
      <c r="U24" s="118">
        <f>IF((Personnel!X23&lt;=CONFIG!$D$74),0,CONFIG!$D$72*Personnel!X23)</f>
        <v>0</v>
      </c>
      <c r="V24" s="118">
        <f>IF((Personnel!Y23&lt;=CONFIG!$D$74),0,CONFIG!$D$72*Personnel!Y23)</f>
        <v>0</v>
      </c>
      <c r="W24" s="118">
        <f>IF((Personnel!Z23&lt;=CONFIG!$D$74),0,CONFIG!$D$72*Personnel!Z23)</f>
        <v>0</v>
      </c>
      <c r="X24" s="118">
        <f>IF((Personnel!AA23&lt;=CONFIG!$D$74),0,CONFIG!$D$72*Personnel!AA23)</f>
        <v>0</v>
      </c>
      <c r="Y24" s="118">
        <f>IF((Personnel!AB23&lt;=CONFIG!$D$74),0,CONFIG!$D$72*Personnel!AB23)</f>
        <v>0</v>
      </c>
      <c r="Z24" s="118">
        <f>IF((Personnel!AC23&lt;=CONFIG!$D$74),0,CONFIG!$D$72*Personnel!AC23)</f>
        <v>0</v>
      </c>
      <c r="AA24" s="118">
        <f>IF((Personnel!AD23&lt;=CONFIG!$D$74),0,CONFIG!$D$72*Personnel!AD23)</f>
        <v>0</v>
      </c>
      <c r="AB24" s="113">
        <f t="shared" si="4"/>
        <v>0</v>
      </c>
      <c r="AC24" s="118">
        <f>IF((Personnel!AF23&lt;=(CONFIG!$D$74*6)),0,CONFIG!$D$72*Personnel!AF23)</f>
        <v>0</v>
      </c>
      <c r="AD24" s="118">
        <f>IF((Personnel!AG23&lt;=(CONFIG!$D$74*6)),0,CONFIG!$D$72*Personnel!AG23)</f>
        <v>0</v>
      </c>
      <c r="AE24" s="113">
        <f t="shared" si="5"/>
        <v>0</v>
      </c>
      <c r="AF24" s="118">
        <f>IF((Personnel!AI23&lt;=(CONFIG!$D$74*6)),0,CONFIG!$D$72*Personnel!AI23)</f>
        <v>0</v>
      </c>
      <c r="AG24" s="118">
        <f>IF((Personnel!AJ23&lt;=(CONFIG!$D$74*6)),0,CONFIG!$D$72*Personnel!AJ23)</f>
        <v>0</v>
      </c>
      <c r="AH24" s="113">
        <f t="shared" si="6"/>
        <v>0</v>
      </c>
      <c r="AI24" s="118">
        <f>IF((Personnel!AL23&lt;=(CONFIG!$D$74*6)),0,CONFIG!$D$72*Personnel!AL23)</f>
        <v>0</v>
      </c>
      <c r="AJ24" s="118">
        <f>IF((Personnel!AM23&lt;=(CONFIG!$D$74*6)),0,CONFIG!$D$72*Personnel!AM23)</f>
        <v>0</v>
      </c>
      <c r="AK24" s="113">
        <f t="shared" si="7"/>
        <v>0</v>
      </c>
      <c r="AL24" s="8"/>
    </row>
    <row r="25" spans="2:38" ht="14.25" customHeight="1" x14ac:dyDescent="0.3">
      <c r="B25" s="5"/>
      <c r="C25" s="118">
        <f>IF((Personnel!F24&lt;=CONFIG!$D$74),0,CONFIG!$D$72*Personnel!F24)</f>
        <v>0</v>
      </c>
      <c r="D25" s="118">
        <f>IF((Personnel!G24&lt;=CONFIG!$D$74),0,CONFIG!$D$72*Personnel!G24)</f>
        <v>0</v>
      </c>
      <c r="E25" s="118">
        <f>IF((Personnel!H24&lt;=CONFIG!$D$74),0,CONFIG!$D$72*Personnel!H24)</f>
        <v>0</v>
      </c>
      <c r="F25" s="118">
        <f>IF((Personnel!I24&lt;=CONFIG!$D$74),0,CONFIG!$D$72*Personnel!I24)</f>
        <v>0</v>
      </c>
      <c r="G25" s="118">
        <f>IF((Personnel!J24&lt;=CONFIG!$D$74),0,CONFIG!$D$72*Personnel!J24)</f>
        <v>0</v>
      </c>
      <c r="H25" s="118">
        <f>IF((Personnel!K24&lt;=CONFIG!$D$74),0,CONFIG!$D$72*Personnel!K24)</f>
        <v>0</v>
      </c>
      <c r="I25" s="118">
        <f>IF((Personnel!L24&lt;=CONFIG!$D$74),0,CONFIG!$D$72*Personnel!L24)</f>
        <v>0</v>
      </c>
      <c r="J25" s="118">
        <f>IF((Personnel!M24&lt;=CONFIG!$D$74),0,CONFIG!$D$72*Personnel!M24)</f>
        <v>0</v>
      </c>
      <c r="K25" s="118">
        <f>IF((Personnel!N24&lt;=CONFIG!$D$74),0,CONFIG!$D$72*Personnel!N24)</f>
        <v>0</v>
      </c>
      <c r="L25" s="118">
        <f>IF((Personnel!O24&lt;=CONFIG!$D$74),0,CONFIG!$D$72*Personnel!O24)</f>
        <v>0</v>
      </c>
      <c r="M25" s="118">
        <f>IF((Personnel!P24&lt;=CONFIG!$D$74),0,CONFIG!$D$72*Personnel!P24)</f>
        <v>0</v>
      </c>
      <c r="N25" s="118">
        <f>IF((Personnel!Q24&lt;=CONFIG!$D$74),0,CONFIG!$D$72*Personnel!Q24)</f>
        <v>0</v>
      </c>
      <c r="O25" s="113">
        <f t="shared" si="3"/>
        <v>0</v>
      </c>
      <c r="P25" s="118">
        <f>IF((Personnel!S24&lt;=CONFIG!$D$74),0,CONFIG!$D$72*Personnel!S24)</f>
        <v>0</v>
      </c>
      <c r="Q25" s="118">
        <f>IF((Personnel!T24&lt;=CONFIG!$D$74),0,CONFIG!$D$72*Personnel!T24)</f>
        <v>0</v>
      </c>
      <c r="R25" s="118">
        <f>IF((Personnel!U24&lt;=CONFIG!$D$74),0,CONFIG!$D$72*Personnel!U24)</f>
        <v>0</v>
      </c>
      <c r="S25" s="118">
        <f>IF((Personnel!V24&lt;=CONFIG!$D$74),0,CONFIG!$D$72*Personnel!V24)</f>
        <v>0</v>
      </c>
      <c r="T25" s="118">
        <f>IF((Personnel!W24&lt;=CONFIG!$D$74),0,CONFIG!$D$72*Personnel!W24)</f>
        <v>0</v>
      </c>
      <c r="U25" s="118">
        <f>IF((Personnel!X24&lt;=CONFIG!$D$74),0,CONFIG!$D$72*Personnel!X24)</f>
        <v>0</v>
      </c>
      <c r="V25" s="118">
        <f>IF((Personnel!Y24&lt;=CONFIG!$D$74),0,CONFIG!$D$72*Personnel!Y24)</f>
        <v>0</v>
      </c>
      <c r="W25" s="118">
        <f>IF((Personnel!Z24&lt;=CONFIG!$D$74),0,CONFIG!$D$72*Personnel!Z24)</f>
        <v>0</v>
      </c>
      <c r="X25" s="118">
        <f>IF((Personnel!AA24&lt;=CONFIG!$D$74),0,CONFIG!$D$72*Personnel!AA24)</f>
        <v>0</v>
      </c>
      <c r="Y25" s="118">
        <f>IF((Personnel!AB24&lt;=CONFIG!$D$74),0,CONFIG!$D$72*Personnel!AB24)</f>
        <v>0</v>
      </c>
      <c r="Z25" s="118">
        <f>IF((Personnel!AC24&lt;=CONFIG!$D$74),0,CONFIG!$D$72*Personnel!AC24)</f>
        <v>0</v>
      </c>
      <c r="AA25" s="118">
        <f>IF((Personnel!AD24&lt;=CONFIG!$D$74),0,CONFIG!$D$72*Personnel!AD24)</f>
        <v>0</v>
      </c>
      <c r="AB25" s="113">
        <f t="shared" si="4"/>
        <v>0</v>
      </c>
      <c r="AC25" s="118">
        <f>IF((Personnel!AF24&lt;=(CONFIG!$D$74*6)),0,CONFIG!$D$72*Personnel!AF24)</f>
        <v>0</v>
      </c>
      <c r="AD25" s="118">
        <f>IF((Personnel!AG24&lt;=(CONFIG!$D$74*6)),0,CONFIG!$D$72*Personnel!AG24)</f>
        <v>0</v>
      </c>
      <c r="AE25" s="113">
        <f t="shared" si="5"/>
        <v>0</v>
      </c>
      <c r="AF25" s="118">
        <f>IF((Personnel!AI24&lt;=(CONFIG!$D$74*6)),0,CONFIG!$D$72*Personnel!AI24)</f>
        <v>0</v>
      </c>
      <c r="AG25" s="118">
        <f>IF((Personnel!AJ24&lt;=(CONFIG!$D$74*6)),0,CONFIG!$D$72*Personnel!AJ24)</f>
        <v>0</v>
      </c>
      <c r="AH25" s="113">
        <f t="shared" si="6"/>
        <v>0</v>
      </c>
      <c r="AI25" s="118">
        <f>IF((Personnel!AL24&lt;=(CONFIG!$D$74*6)),0,CONFIG!$D$72*Personnel!AL24)</f>
        <v>0</v>
      </c>
      <c r="AJ25" s="118">
        <f>IF((Personnel!AM24&lt;=(CONFIG!$D$74*6)),0,CONFIG!$D$72*Personnel!AM24)</f>
        <v>0</v>
      </c>
      <c r="AK25" s="113">
        <f t="shared" si="7"/>
        <v>0</v>
      </c>
      <c r="AL25" s="8"/>
    </row>
    <row r="26" spans="2:38" ht="14.25" customHeight="1" x14ac:dyDescent="0.3">
      <c r="B26" s="5"/>
      <c r="C26" s="118">
        <f>IF((Personnel!F25&lt;=CONFIG!$D$74),0,CONFIG!$D$72*Personnel!F25)</f>
        <v>0</v>
      </c>
      <c r="D26" s="118">
        <f>IF((Personnel!G25&lt;=CONFIG!$D$74),0,CONFIG!$D$72*Personnel!G25)</f>
        <v>0</v>
      </c>
      <c r="E26" s="118">
        <f>IF((Personnel!H25&lt;=CONFIG!$D$74),0,CONFIG!$D$72*Personnel!H25)</f>
        <v>0</v>
      </c>
      <c r="F26" s="118">
        <f>IF((Personnel!I25&lt;=CONFIG!$D$74),0,CONFIG!$D$72*Personnel!I25)</f>
        <v>0</v>
      </c>
      <c r="G26" s="118">
        <f>IF((Personnel!J25&lt;=CONFIG!$D$74),0,CONFIG!$D$72*Personnel!J25)</f>
        <v>0</v>
      </c>
      <c r="H26" s="118">
        <f>IF((Personnel!K25&lt;=CONFIG!$D$74),0,CONFIG!$D$72*Personnel!K25)</f>
        <v>0</v>
      </c>
      <c r="I26" s="118">
        <f>IF((Personnel!L25&lt;=CONFIG!$D$74),0,CONFIG!$D$72*Personnel!L25)</f>
        <v>0</v>
      </c>
      <c r="J26" s="118">
        <f>IF((Personnel!M25&lt;=CONFIG!$D$74),0,CONFIG!$D$72*Personnel!M25)</f>
        <v>0</v>
      </c>
      <c r="K26" s="118">
        <f>IF((Personnel!N25&lt;=CONFIG!$D$74),0,CONFIG!$D$72*Personnel!N25)</f>
        <v>0</v>
      </c>
      <c r="L26" s="118">
        <f>IF((Personnel!O25&lt;=CONFIG!$D$74),0,CONFIG!$D$72*Personnel!O25)</f>
        <v>0</v>
      </c>
      <c r="M26" s="118">
        <f>IF((Personnel!P25&lt;=CONFIG!$D$74),0,CONFIG!$D$72*Personnel!P25)</f>
        <v>0</v>
      </c>
      <c r="N26" s="118">
        <f>IF((Personnel!Q25&lt;=CONFIG!$D$74),0,CONFIG!$D$72*Personnel!Q25)</f>
        <v>0</v>
      </c>
      <c r="O26" s="113">
        <f t="shared" si="3"/>
        <v>0</v>
      </c>
      <c r="P26" s="118">
        <f>IF((Personnel!S25&lt;=CONFIG!$D$74),0,CONFIG!$D$72*Personnel!S25)</f>
        <v>0</v>
      </c>
      <c r="Q26" s="118">
        <f>IF((Personnel!T25&lt;=CONFIG!$D$74),0,CONFIG!$D$72*Personnel!T25)</f>
        <v>0</v>
      </c>
      <c r="R26" s="118">
        <f>IF((Personnel!U25&lt;=CONFIG!$D$74),0,CONFIG!$D$72*Personnel!U25)</f>
        <v>0</v>
      </c>
      <c r="S26" s="118">
        <f>IF((Personnel!V25&lt;=CONFIG!$D$74),0,CONFIG!$D$72*Personnel!V25)</f>
        <v>0</v>
      </c>
      <c r="T26" s="118">
        <f>IF((Personnel!W25&lt;=CONFIG!$D$74),0,CONFIG!$D$72*Personnel!W25)</f>
        <v>0</v>
      </c>
      <c r="U26" s="118">
        <f>IF((Personnel!X25&lt;=CONFIG!$D$74),0,CONFIG!$D$72*Personnel!X25)</f>
        <v>0</v>
      </c>
      <c r="V26" s="118">
        <f>IF((Personnel!Y25&lt;=CONFIG!$D$74),0,CONFIG!$D$72*Personnel!Y25)</f>
        <v>0</v>
      </c>
      <c r="W26" s="118">
        <f>IF((Personnel!Z25&lt;=CONFIG!$D$74),0,CONFIG!$D$72*Personnel!Z25)</f>
        <v>0</v>
      </c>
      <c r="X26" s="118">
        <f>IF((Personnel!AA25&lt;=CONFIG!$D$74),0,CONFIG!$D$72*Personnel!AA25)</f>
        <v>0</v>
      </c>
      <c r="Y26" s="118">
        <f>IF((Personnel!AB25&lt;=CONFIG!$D$74),0,CONFIG!$D$72*Personnel!AB25)</f>
        <v>0</v>
      </c>
      <c r="Z26" s="118">
        <f>IF((Personnel!AC25&lt;=CONFIG!$D$74),0,CONFIG!$D$72*Personnel!AC25)</f>
        <v>0</v>
      </c>
      <c r="AA26" s="118">
        <f>IF((Personnel!AD25&lt;=CONFIG!$D$74),0,CONFIG!$D$72*Personnel!AD25)</f>
        <v>0</v>
      </c>
      <c r="AB26" s="113">
        <f t="shared" si="4"/>
        <v>0</v>
      </c>
      <c r="AC26" s="118">
        <f>IF((Personnel!AF25&lt;=(CONFIG!$D$74*6)),0,CONFIG!$D$72*Personnel!AF25)</f>
        <v>0</v>
      </c>
      <c r="AD26" s="118">
        <f>IF((Personnel!AG25&lt;=(CONFIG!$D$74*6)),0,CONFIG!$D$72*Personnel!AG25)</f>
        <v>0</v>
      </c>
      <c r="AE26" s="113">
        <f t="shared" si="5"/>
        <v>0</v>
      </c>
      <c r="AF26" s="118">
        <f>IF((Personnel!AI25&lt;=(CONFIG!$D$74*6)),0,CONFIG!$D$72*Personnel!AI25)</f>
        <v>0</v>
      </c>
      <c r="AG26" s="118">
        <f>IF((Personnel!AJ25&lt;=(CONFIG!$D$74*6)),0,CONFIG!$D$72*Personnel!AJ25)</f>
        <v>0</v>
      </c>
      <c r="AH26" s="113">
        <f t="shared" si="6"/>
        <v>0</v>
      </c>
      <c r="AI26" s="118">
        <f>IF((Personnel!AL25&lt;=(CONFIG!$D$74*6)),0,CONFIG!$D$72*Personnel!AL25)</f>
        <v>0</v>
      </c>
      <c r="AJ26" s="118">
        <f>IF((Personnel!AM25&lt;=(CONFIG!$D$74*6)),0,CONFIG!$D$72*Personnel!AM25)</f>
        <v>0</v>
      </c>
      <c r="AK26" s="113">
        <f t="shared" si="7"/>
        <v>0</v>
      </c>
      <c r="AL26" s="8"/>
    </row>
    <row r="27" spans="2:38" ht="14.25" customHeight="1" x14ac:dyDescent="0.3">
      <c r="B27" s="5"/>
      <c r="C27" s="118">
        <f>IF((Personnel!F26&lt;=CONFIG!$D$74),0,CONFIG!$D$72*Personnel!F26)</f>
        <v>0</v>
      </c>
      <c r="D27" s="118">
        <f>IF((Personnel!G26&lt;=CONFIG!$D$74),0,CONFIG!$D$72*Personnel!G26)</f>
        <v>0</v>
      </c>
      <c r="E27" s="118">
        <f>IF((Personnel!H26&lt;=CONFIG!$D$74),0,CONFIG!$D$72*Personnel!H26)</f>
        <v>0</v>
      </c>
      <c r="F27" s="118">
        <f>IF((Personnel!I26&lt;=CONFIG!$D$74),0,CONFIG!$D$72*Personnel!I26)</f>
        <v>0</v>
      </c>
      <c r="G27" s="118">
        <f>IF((Personnel!J26&lt;=CONFIG!$D$74),0,CONFIG!$D$72*Personnel!J26)</f>
        <v>0</v>
      </c>
      <c r="H27" s="118">
        <f>IF((Personnel!K26&lt;=CONFIG!$D$74),0,CONFIG!$D$72*Personnel!K26)</f>
        <v>0</v>
      </c>
      <c r="I27" s="118">
        <f>IF((Personnel!L26&lt;=CONFIG!$D$74),0,CONFIG!$D$72*Personnel!L26)</f>
        <v>0</v>
      </c>
      <c r="J27" s="118">
        <f>IF((Personnel!M26&lt;=CONFIG!$D$74),0,CONFIG!$D$72*Personnel!M26)</f>
        <v>0</v>
      </c>
      <c r="K27" s="118">
        <f>IF((Personnel!N26&lt;=CONFIG!$D$74),0,CONFIG!$D$72*Personnel!N26)</f>
        <v>0</v>
      </c>
      <c r="L27" s="118">
        <f>IF((Personnel!O26&lt;=CONFIG!$D$74),0,CONFIG!$D$72*Personnel!O26)</f>
        <v>0</v>
      </c>
      <c r="M27" s="118">
        <f>IF((Personnel!P26&lt;=CONFIG!$D$74),0,CONFIG!$D$72*Personnel!P26)</f>
        <v>0</v>
      </c>
      <c r="N27" s="118">
        <f>IF((Personnel!Q26&lt;=CONFIG!$D$74),0,CONFIG!$D$72*Personnel!Q26)</f>
        <v>0</v>
      </c>
      <c r="O27" s="113">
        <f t="shared" si="3"/>
        <v>0</v>
      </c>
      <c r="P27" s="118">
        <f>IF((Personnel!S26&lt;=CONFIG!$D$74),0,CONFIG!$D$72*Personnel!S26)</f>
        <v>0</v>
      </c>
      <c r="Q27" s="118">
        <f>IF((Personnel!T26&lt;=CONFIG!$D$74),0,CONFIG!$D$72*Personnel!T26)</f>
        <v>0</v>
      </c>
      <c r="R27" s="118">
        <f>IF((Personnel!U26&lt;=CONFIG!$D$74),0,CONFIG!$D$72*Personnel!U26)</f>
        <v>0</v>
      </c>
      <c r="S27" s="118">
        <f>IF((Personnel!V26&lt;=CONFIG!$D$74),0,CONFIG!$D$72*Personnel!V26)</f>
        <v>0</v>
      </c>
      <c r="T27" s="118">
        <f>IF((Personnel!W26&lt;=CONFIG!$D$74),0,CONFIG!$D$72*Personnel!W26)</f>
        <v>0</v>
      </c>
      <c r="U27" s="118">
        <f>IF((Personnel!X26&lt;=CONFIG!$D$74),0,CONFIG!$D$72*Personnel!X26)</f>
        <v>0</v>
      </c>
      <c r="V27" s="118">
        <f>IF((Personnel!Y26&lt;=CONFIG!$D$74),0,CONFIG!$D$72*Personnel!Y26)</f>
        <v>0</v>
      </c>
      <c r="W27" s="118">
        <f>IF((Personnel!Z26&lt;=CONFIG!$D$74),0,CONFIG!$D$72*Personnel!Z26)</f>
        <v>0</v>
      </c>
      <c r="X27" s="118">
        <f>IF((Personnel!AA26&lt;=CONFIG!$D$74),0,CONFIG!$D$72*Personnel!AA26)</f>
        <v>0</v>
      </c>
      <c r="Y27" s="118">
        <f>IF((Personnel!AB26&lt;=CONFIG!$D$74),0,CONFIG!$D$72*Personnel!AB26)</f>
        <v>0</v>
      </c>
      <c r="Z27" s="118">
        <f>IF((Personnel!AC26&lt;=CONFIG!$D$74),0,CONFIG!$D$72*Personnel!AC26)</f>
        <v>0</v>
      </c>
      <c r="AA27" s="118">
        <f>IF((Personnel!AD26&lt;=CONFIG!$D$74),0,CONFIG!$D$72*Personnel!AD26)</f>
        <v>0</v>
      </c>
      <c r="AB27" s="113">
        <f t="shared" si="4"/>
        <v>0</v>
      </c>
      <c r="AC27" s="118">
        <f>IF((Personnel!AF26&lt;=(CONFIG!$D$74*6)),0,CONFIG!$D$72*Personnel!AF26)</f>
        <v>0</v>
      </c>
      <c r="AD27" s="118">
        <f>IF((Personnel!AG26&lt;=(CONFIG!$D$74*6)),0,CONFIG!$D$72*Personnel!AG26)</f>
        <v>0</v>
      </c>
      <c r="AE27" s="113">
        <f t="shared" si="5"/>
        <v>0</v>
      </c>
      <c r="AF27" s="118">
        <f>IF((Personnel!AI26&lt;=(CONFIG!$D$74*6)),0,CONFIG!$D$72*Personnel!AI26)</f>
        <v>0</v>
      </c>
      <c r="AG27" s="118">
        <f>IF((Personnel!AJ26&lt;=(CONFIG!$D$74*6)),0,CONFIG!$D$72*Personnel!AJ26)</f>
        <v>0</v>
      </c>
      <c r="AH27" s="113">
        <f t="shared" si="6"/>
        <v>0</v>
      </c>
      <c r="AI27" s="118">
        <f>IF((Personnel!AL26&lt;=(CONFIG!$D$74*6)),0,CONFIG!$D$72*Personnel!AL26)</f>
        <v>0</v>
      </c>
      <c r="AJ27" s="118">
        <f>IF((Personnel!AM26&lt;=(CONFIG!$D$74*6)),0,CONFIG!$D$72*Personnel!AM26)</f>
        <v>0</v>
      </c>
      <c r="AK27" s="113">
        <f t="shared" si="7"/>
        <v>0</v>
      </c>
      <c r="AL27" s="8"/>
    </row>
    <row r="28" spans="2:38" ht="14.25" customHeight="1" x14ac:dyDescent="0.3">
      <c r="B28" s="5"/>
      <c r="C28" s="118">
        <f>IF((Personnel!F27&lt;=CONFIG!$D$74),0,CONFIG!$D$72*Personnel!F27)</f>
        <v>0</v>
      </c>
      <c r="D28" s="118">
        <f>IF((Personnel!G27&lt;=CONFIG!$D$74),0,CONFIG!$D$72*Personnel!G27)</f>
        <v>0</v>
      </c>
      <c r="E28" s="118">
        <f>IF((Personnel!H27&lt;=CONFIG!$D$74),0,CONFIG!$D$72*Personnel!H27)</f>
        <v>0</v>
      </c>
      <c r="F28" s="118">
        <f>IF((Personnel!I27&lt;=CONFIG!$D$74),0,CONFIG!$D$72*Personnel!I27)</f>
        <v>0</v>
      </c>
      <c r="G28" s="118">
        <f>IF((Personnel!J27&lt;=CONFIG!$D$74),0,CONFIG!$D$72*Personnel!J27)</f>
        <v>0</v>
      </c>
      <c r="H28" s="118">
        <f>IF((Personnel!K27&lt;=CONFIG!$D$74),0,CONFIG!$D$72*Personnel!K27)</f>
        <v>0</v>
      </c>
      <c r="I28" s="118">
        <f>IF((Personnel!L27&lt;=CONFIG!$D$74),0,CONFIG!$D$72*Personnel!L27)</f>
        <v>0</v>
      </c>
      <c r="J28" s="118">
        <f>IF((Personnel!M27&lt;=CONFIG!$D$74),0,CONFIG!$D$72*Personnel!M27)</f>
        <v>0</v>
      </c>
      <c r="K28" s="118">
        <f>IF((Personnel!N27&lt;=CONFIG!$D$74),0,CONFIG!$D$72*Personnel!N27)</f>
        <v>0</v>
      </c>
      <c r="L28" s="118">
        <f>IF((Personnel!O27&lt;=CONFIG!$D$74),0,CONFIG!$D$72*Personnel!O27)</f>
        <v>0</v>
      </c>
      <c r="M28" s="118">
        <f>IF((Personnel!P27&lt;=CONFIG!$D$74),0,CONFIG!$D$72*Personnel!P27)</f>
        <v>0</v>
      </c>
      <c r="N28" s="118">
        <f>IF((Personnel!Q27&lt;=CONFIG!$D$74),0,CONFIG!$D$72*Personnel!Q27)</f>
        <v>0</v>
      </c>
      <c r="O28" s="113">
        <f t="shared" si="3"/>
        <v>0</v>
      </c>
      <c r="P28" s="118">
        <f>IF((Personnel!S27&lt;=CONFIG!$D$74),0,CONFIG!$D$72*Personnel!S27)</f>
        <v>0</v>
      </c>
      <c r="Q28" s="118">
        <f>IF((Personnel!T27&lt;=CONFIG!$D$74),0,CONFIG!$D$72*Personnel!T27)</f>
        <v>0</v>
      </c>
      <c r="R28" s="118">
        <f>IF((Personnel!U27&lt;=CONFIG!$D$74),0,CONFIG!$D$72*Personnel!U27)</f>
        <v>0</v>
      </c>
      <c r="S28" s="118">
        <f>IF((Personnel!V27&lt;=CONFIG!$D$74),0,CONFIG!$D$72*Personnel!V27)</f>
        <v>0</v>
      </c>
      <c r="T28" s="118">
        <f>IF((Personnel!W27&lt;=CONFIG!$D$74),0,CONFIG!$D$72*Personnel!W27)</f>
        <v>0</v>
      </c>
      <c r="U28" s="118">
        <f>IF((Personnel!X27&lt;=CONFIG!$D$74),0,CONFIG!$D$72*Personnel!X27)</f>
        <v>0</v>
      </c>
      <c r="V28" s="118">
        <f>IF((Personnel!Y27&lt;=CONFIG!$D$74),0,CONFIG!$D$72*Personnel!Y27)</f>
        <v>0</v>
      </c>
      <c r="W28" s="118">
        <f>IF((Personnel!Z27&lt;=CONFIG!$D$74),0,CONFIG!$D$72*Personnel!Z27)</f>
        <v>0</v>
      </c>
      <c r="X28" s="118">
        <f>IF((Personnel!AA27&lt;=CONFIG!$D$74),0,CONFIG!$D$72*Personnel!AA27)</f>
        <v>0</v>
      </c>
      <c r="Y28" s="118">
        <f>IF((Personnel!AB27&lt;=CONFIG!$D$74),0,CONFIG!$D$72*Personnel!AB27)</f>
        <v>0</v>
      </c>
      <c r="Z28" s="118">
        <f>IF((Personnel!AC27&lt;=CONFIG!$D$74),0,CONFIG!$D$72*Personnel!AC27)</f>
        <v>0</v>
      </c>
      <c r="AA28" s="118">
        <f>IF((Personnel!AD27&lt;=CONFIG!$D$74),0,CONFIG!$D$72*Personnel!AD27)</f>
        <v>0</v>
      </c>
      <c r="AB28" s="113">
        <f t="shared" si="4"/>
        <v>0</v>
      </c>
      <c r="AC28" s="118">
        <f>IF((Personnel!AF27&lt;=(CONFIG!$D$74*6)),0,CONFIG!$D$72*Personnel!AF27)</f>
        <v>0</v>
      </c>
      <c r="AD28" s="118">
        <f>IF((Personnel!AG27&lt;=(CONFIG!$D$74*6)),0,CONFIG!$D$72*Personnel!AG27)</f>
        <v>0</v>
      </c>
      <c r="AE28" s="113">
        <f t="shared" si="5"/>
        <v>0</v>
      </c>
      <c r="AF28" s="118">
        <f>IF((Personnel!AI27&lt;=(CONFIG!$D$74*6)),0,CONFIG!$D$72*Personnel!AI27)</f>
        <v>0</v>
      </c>
      <c r="AG28" s="118">
        <f>IF((Personnel!AJ27&lt;=(CONFIG!$D$74*6)),0,CONFIG!$D$72*Personnel!AJ27)</f>
        <v>0</v>
      </c>
      <c r="AH28" s="113">
        <f t="shared" si="6"/>
        <v>0</v>
      </c>
      <c r="AI28" s="118">
        <f>IF((Personnel!AL27&lt;=(CONFIG!$D$74*6)),0,CONFIG!$D$72*Personnel!AL27)</f>
        <v>0</v>
      </c>
      <c r="AJ28" s="118">
        <f>IF((Personnel!AM27&lt;=(CONFIG!$D$74*6)),0,CONFIG!$D$72*Personnel!AM27)</f>
        <v>0</v>
      </c>
      <c r="AK28" s="113">
        <f t="shared" si="7"/>
        <v>0</v>
      </c>
      <c r="AL28" s="8"/>
    </row>
    <row r="29" spans="2:38" ht="14.25" customHeight="1" x14ac:dyDescent="0.3">
      <c r="B29" s="5"/>
      <c r="C29" s="118">
        <f>IF((Personnel!F28&lt;=CONFIG!$D$74),0,CONFIG!$D$72*Personnel!F28)</f>
        <v>0</v>
      </c>
      <c r="D29" s="118">
        <f>IF((Personnel!G28&lt;=CONFIG!$D$74),0,CONFIG!$D$72*Personnel!G28)</f>
        <v>0</v>
      </c>
      <c r="E29" s="118">
        <f>IF((Personnel!H28&lt;=CONFIG!$D$74),0,CONFIG!$D$72*Personnel!H28)</f>
        <v>0</v>
      </c>
      <c r="F29" s="118">
        <f>IF((Personnel!I28&lt;=CONFIG!$D$74),0,CONFIG!$D$72*Personnel!I28)</f>
        <v>0</v>
      </c>
      <c r="G29" s="118">
        <f>IF((Personnel!J28&lt;=CONFIG!$D$74),0,CONFIG!$D$72*Personnel!J28)</f>
        <v>0</v>
      </c>
      <c r="H29" s="118">
        <f>IF((Personnel!K28&lt;=CONFIG!$D$74),0,CONFIG!$D$72*Personnel!K28)</f>
        <v>0</v>
      </c>
      <c r="I29" s="118">
        <f>IF((Personnel!L28&lt;=CONFIG!$D$74),0,CONFIG!$D$72*Personnel!L28)</f>
        <v>0</v>
      </c>
      <c r="J29" s="118">
        <f>IF((Personnel!M28&lt;=CONFIG!$D$74),0,CONFIG!$D$72*Personnel!M28)</f>
        <v>0</v>
      </c>
      <c r="K29" s="118">
        <f>IF((Personnel!N28&lt;=CONFIG!$D$74),0,CONFIG!$D$72*Personnel!N28)</f>
        <v>0</v>
      </c>
      <c r="L29" s="118">
        <f>IF((Personnel!O28&lt;=CONFIG!$D$74),0,CONFIG!$D$72*Personnel!O28)</f>
        <v>0</v>
      </c>
      <c r="M29" s="118">
        <f>IF((Personnel!P28&lt;=CONFIG!$D$74),0,CONFIG!$D$72*Personnel!P28)</f>
        <v>0</v>
      </c>
      <c r="N29" s="118">
        <f>IF((Personnel!Q28&lt;=CONFIG!$D$74),0,CONFIG!$D$72*Personnel!Q28)</f>
        <v>0</v>
      </c>
      <c r="O29" s="113">
        <f t="shared" si="3"/>
        <v>0</v>
      </c>
      <c r="P29" s="118">
        <f>IF((Personnel!S28&lt;=CONFIG!$D$74),0,CONFIG!$D$72*Personnel!S28)</f>
        <v>0</v>
      </c>
      <c r="Q29" s="118">
        <f>IF((Personnel!T28&lt;=CONFIG!$D$74),0,CONFIG!$D$72*Personnel!T28)</f>
        <v>0</v>
      </c>
      <c r="R29" s="118">
        <f>IF((Personnel!U28&lt;=CONFIG!$D$74),0,CONFIG!$D$72*Personnel!U28)</f>
        <v>0</v>
      </c>
      <c r="S29" s="118">
        <f>IF((Personnel!V28&lt;=CONFIG!$D$74),0,CONFIG!$D$72*Personnel!V28)</f>
        <v>0</v>
      </c>
      <c r="T29" s="118">
        <f>IF((Personnel!W28&lt;=CONFIG!$D$74),0,CONFIG!$D$72*Personnel!W28)</f>
        <v>0</v>
      </c>
      <c r="U29" s="118">
        <f>IF((Personnel!X28&lt;=CONFIG!$D$74),0,CONFIG!$D$72*Personnel!X28)</f>
        <v>0</v>
      </c>
      <c r="V29" s="118">
        <f>IF((Personnel!Y28&lt;=CONFIG!$D$74),0,CONFIG!$D$72*Personnel!Y28)</f>
        <v>0</v>
      </c>
      <c r="W29" s="118">
        <f>IF((Personnel!Z28&lt;=CONFIG!$D$74),0,CONFIG!$D$72*Personnel!Z28)</f>
        <v>0</v>
      </c>
      <c r="X29" s="118">
        <f>IF((Personnel!AA28&lt;=CONFIG!$D$74),0,CONFIG!$D$72*Personnel!AA28)</f>
        <v>0</v>
      </c>
      <c r="Y29" s="118">
        <f>IF((Personnel!AB28&lt;=CONFIG!$D$74),0,CONFIG!$D$72*Personnel!AB28)</f>
        <v>0</v>
      </c>
      <c r="Z29" s="118">
        <f>IF((Personnel!AC28&lt;=CONFIG!$D$74),0,CONFIG!$D$72*Personnel!AC28)</f>
        <v>0</v>
      </c>
      <c r="AA29" s="118">
        <f>IF((Personnel!AD28&lt;=CONFIG!$D$74),0,CONFIG!$D$72*Personnel!AD28)</f>
        <v>0</v>
      </c>
      <c r="AB29" s="113">
        <f t="shared" si="4"/>
        <v>0</v>
      </c>
      <c r="AC29" s="118">
        <f>IF((Personnel!AF28&lt;=(CONFIG!$D$74*6)),0,CONFIG!$D$72*Personnel!AF28)</f>
        <v>0</v>
      </c>
      <c r="AD29" s="118">
        <f>IF((Personnel!AG28&lt;=(CONFIG!$D$74*6)),0,CONFIG!$D$72*Personnel!AG28)</f>
        <v>0</v>
      </c>
      <c r="AE29" s="113">
        <f t="shared" si="5"/>
        <v>0</v>
      </c>
      <c r="AF29" s="118">
        <f>IF((Personnel!AI28&lt;=(CONFIG!$D$74*6)),0,CONFIG!$D$72*Personnel!AI28)</f>
        <v>0</v>
      </c>
      <c r="AG29" s="118">
        <f>IF((Personnel!AJ28&lt;=(CONFIG!$D$74*6)),0,CONFIG!$D$72*Personnel!AJ28)</f>
        <v>0</v>
      </c>
      <c r="AH29" s="113">
        <f t="shared" si="6"/>
        <v>0</v>
      </c>
      <c r="AI29" s="118">
        <f>IF((Personnel!AL28&lt;=(CONFIG!$D$74*6)),0,CONFIG!$D$72*Personnel!AL28)</f>
        <v>0</v>
      </c>
      <c r="AJ29" s="118">
        <f>IF((Personnel!AM28&lt;=(CONFIG!$D$74*6)),0,CONFIG!$D$72*Personnel!AM28)</f>
        <v>0</v>
      </c>
      <c r="AK29" s="113">
        <f t="shared" si="7"/>
        <v>0</v>
      </c>
      <c r="AL29" s="8"/>
    </row>
    <row r="30" spans="2:38" ht="14.25" customHeight="1" x14ac:dyDescent="0.3">
      <c r="B30" s="5"/>
      <c r="C30" s="118">
        <f>IF((Personnel!F29&lt;=CONFIG!$D$74),0,CONFIG!$D$72*Personnel!F29)</f>
        <v>0</v>
      </c>
      <c r="D30" s="118">
        <f>IF((Personnel!G29&lt;=CONFIG!$D$74),0,CONFIG!$D$72*Personnel!G29)</f>
        <v>0</v>
      </c>
      <c r="E30" s="118">
        <f>IF((Personnel!H29&lt;=CONFIG!$D$74),0,CONFIG!$D$72*Personnel!H29)</f>
        <v>0</v>
      </c>
      <c r="F30" s="118">
        <f>IF((Personnel!I29&lt;=CONFIG!$D$74),0,CONFIG!$D$72*Personnel!I29)</f>
        <v>0</v>
      </c>
      <c r="G30" s="118">
        <f>IF((Personnel!J29&lt;=CONFIG!$D$74),0,CONFIG!$D$72*Personnel!J29)</f>
        <v>0</v>
      </c>
      <c r="H30" s="118">
        <f>IF((Personnel!K29&lt;=CONFIG!$D$74),0,CONFIG!$D$72*Personnel!K29)</f>
        <v>0</v>
      </c>
      <c r="I30" s="118">
        <f>IF((Personnel!L29&lt;=CONFIG!$D$74),0,CONFIG!$D$72*Personnel!L29)</f>
        <v>0</v>
      </c>
      <c r="J30" s="118">
        <f>IF((Personnel!M29&lt;=CONFIG!$D$74),0,CONFIG!$D$72*Personnel!M29)</f>
        <v>0</v>
      </c>
      <c r="K30" s="118">
        <f>IF((Personnel!N29&lt;=CONFIG!$D$74),0,CONFIG!$D$72*Personnel!N29)</f>
        <v>0</v>
      </c>
      <c r="L30" s="118">
        <f>IF((Personnel!O29&lt;=CONFIG!$D$74),0,CONFIG!$D$72*Personnel!O29)</f>
        <v>0</v>
      </c>
      <c r="M30" s="118">
        <f>IF((Personnel!P29&lt;=CONFIG!$D$74),0,CONFIG!$D$72*Personnel!P29)</f>
        <v>0</v>
      </c>
      <c r="N30" s="118">
        <f>IF((Personnel!Q29&lt;=CONFIG!$D$74),0,CONFIG!$D$72*Personnel!Q29)</f>
        <v>0</v>
      </c>
      <c r="O30" s="113">
        <f t="shared" si="3"/>
        <v>0</v>
      </c>
      <c r="P30" s="118">
        <f>IF((Personnel!S29&lt;=CONFIG!$D$74),0,CONFIG!$D$72*Personnel!S29)</f>
        <v>0</v>
      </c>
      <c r="Q30" s="118">
        <f>IF((Personnel!T29&lt;=CONFIG!$D$74),0,CONFIG!$D$72*Personnel!T29)</f>
        <v>0</v>
      </c>
      <c r="R30" s="118">
        <f>IF((Personnel!U29&lt;=CONFIG!$D$74),0,CONFIG!$D$72*Personnel!U29)</f>
        <v>0</v>
      </c>
      <c r="S30" s="118">
        <f>IF((Personnel!V29&lt;=CONFIG!$D$74),0,CONFIG!$D$72*Personnel!V29)</f>
        <v>0</v>
      </c>
      <c r="T30" s="118">
        <f>IF((Personnel!W29&lt;=CONFIG!$D$74),0,CONFIG!$D$72*Personnel!W29)</f>
        <v>0</v>
      </c>
      <c r="U30" s="118">
        <f>IF((Personnel!X29&lt;=CONFIG!$D$74),0,CONFIG!$D$72*Personnel!X29)</f>
        <v>0</v>
      </c>
      <c r="V30" s="118">
        <f>IF((Personnel!Y29&lt;=CONFIG!$D$74),0,CONFIG!$D$72*Personnel!Y29)</f>
        <v>0</v>
      </c>
      <c r="W30" s="118">
        <f>IF((Personnel!Z29&lt;=CONFIG!$D$74),0,CONFIG!$D$72*Personnel!Z29)</f>
        <v>0</v>
      </c>
      <c r="X30" s="118">
        <f>IF((Personnel!AA29&lt;=CONFIG!$D$74),0,CONFIG!$D$72*Personnel!AA29)</f>
        <v>0</v>
      </c>
      <c r="Y30" s="118">
        <f>IF((Personnel!AB29&lt;=CONFIG!$D$74),0,CONFIG!$D$72*Personnel!AB29)</f>
        <v>0</v>
      </c>
      <c r="Z30" s="118">
        <f>IF((Personnel!AC29&lt;=CONFIG!$D$74),0,CONFIG!$D$72*Personnel!AC29)</f>
        <v>0</v>
      </c>
      <c r="AA30" s="118">
        <f>IF((Personnel!AD29&lt;=CONFIG!$D$74),0,CONFIG!$D$72*Personnel!AD29)</f>
        <v>0</v>
      </c>
      <c r="AB30" s="113">
        <f t="shared" si="4"/>
        <v>0</v>
      </c>
      <c r="AC30" s="118">
        <f>IF((Personnel!AF29&lt;=(CONFIG!$D$74*6)),0,CONFIG!$D$72*Personnel!AF29)</f>
        <v>0</v>
      </c>
      <c r="AD30" s="118">
        <f>IF((Personnel!AG29&lt;=(CONFIG!$D$74*6)),0,CONFIG!$D$72*Personnel!AG29)</f>
        <v>0</v>
      </c>
      <c r="AE30" s="113">
        <f t="shared" si="5"/>
        <v>0</v>
      </c>
      <c r="AF30" s="118">
        <f>IF((Personnel!AI29&lt;=(CONFIG!$D$74*6)),0,CONFIG!$D$72*Personnel!AI29)</f>
        <v>0</v>
      </c>
      <c r="AG30" s="118">
        <f>IF((Personnel!AJ29&lt;=(CONFIG!$D$74*6)),0,CONFIG!$D$72*Personnel!AJ29)</f>
        <v>0</v>
      </c>
      <c r="AH30" s="113">
        <f t="shared" si="6"/>
        <v>0</v>
      </c>
      <c r="AI30" s="118">
        <f>IF((Personnel!AL29&lt;=(CONFIG!$D$74*6)),0,CONFIG!$D$72*Personnel!AL29)</f>
        <v>0</v>
      </c>
      <c r="AJ30" s="118">
        <f>IF((Personnel!AM29&lt;=(CONFIG!$D$74*6)),0,CONFIG!$D$72*Personnel!AM29)</f>
        <v>0</v>
      </c>
      <c r="AK30" s="113">
        <f t="shared" si="7"/>
        <v>0</v>
      </c>
      <c r="AL30" s="8"/>
    </row>
    <row r="31" spans="2:38" ht="14.25" customHeight="1" x14ac:dyDescent="0.3">
      <c r="B31" s="5"/>
      <c r="C31" s="138">
        <f t="shared" ref="C31:N31" si="8">SUM(C11:C30)</f>
        <v>0</v>
      </c>
      <c r="D31" s="138">
        <f t="shared" si="8"/>
        <v>0</v>
      </c>
      <c r="E31" s="138">
        <f t="shared" si="8"/>
        <v>0</v>
      </c>
      <c r="F31" s="138">
        <f t="shared" si="8"/>
        <v>0</v>
      </c>
      <c r="G31" s="138">
        <f t="shared" si="8"/>
        <v>0</v>
      </c>
      <c r="H31" s="138">
        <f t="shared" si="8"/>
        <v>0</v>
      </c>
      <c r="I31" s="138">
        <f t="shared" si="8"/>
        <v>0</v>
      </c>
      <c r="J31" s="138">
        <f t="shared" si="8"/>
        <v>0</v>
      </c>
      <c r="K31" s="138">
        <f t="shared" si="8"/>
        <v>0</v>
      </c>
      <c r="L31" s="138">
        <f t="shared" si="8"/>
        <v>0</v>
      </c>
      <c r="M31" s="138">
        <f t="shared" si="8"/>
        <v>0</v>
      </c>
      <c r="N31" s="138">
        <f t="shared" si="8"/>
        <v>0</v>
      </c>
      <c r="O31" s="120">
        <f t="shared" si="3"/>
        <v>0</v>
      </c>
      <c r="P31" s="138">
        <f t="shared" ref="P31:AA31" si="9">SUM(P11:P30)</f>
        <v>0</v>
      </c>
      <c r="Q31" s="138">
        <f t="shared" si="9"/>
        <v>0</v>
      </c>
      <c r="R31" s="138">
        <f t="shared" si="9"/>
        <v>0</v>
      </c>
      <c r="S31" s="138">
        <f t="shared" si="9"/>
        <v>0</v>
      </c>
      <c r="T31" s="138">
        <f t="shared" si="9"/>
        <v>0</v>
      </c>
      <c r="U31" s="138">
        <f t="shared" si="9"/>
        <v>0</v>
      </c>
      <c r="V31" s="138">
        <f t="shared" si="9"/>
        <v>0</v>
      </c>
      <c r="W31" s="138">
        <f t="shared" si="9"/>
        <v>0</v>
      </c>
      <c r="X31" s="138">
        <f t="shared" si="9"/>
        <v>0</v>
      </c>
      <c r="Y31" s="138">
        <f t="shared" si="9"/>
        <v>0</v>
      </c>
      <c r="Z31" s="138">
        <f t="shared" si="9"/>
        <v>0</v>
      </c>
      <c r="AA31" s="138">
        <f t="shared" si="9"/>
        <v>0</v>
      </c>
      <c r="AB31" s="120">
        <f t="shared" si="4"/>
        <v>0</v>
      </c>
      <c r="AC31" s="138">
        <f t="shared" ref="AC31:AD31" si="10">SUM(AC11:AC30)</f>
        <v>0</v>
      </c>
      <c r="AD31" s="138">
        <f t="shared" si="10"/>
        <v>0</v>
      </c>
      <c r="AE31" s="120">
        <f t="shared" si="5"/>
        <v>0</v>
      </c>
      <c r="AF31" s="138">
        <f t="shared" ref="AF31:AG31" si="11">SUM(AF11:AF30)</f>
        <v>0</v>
      </c>
      <c r="AG31" s="138">
        <f t="shared" si="11"/>
        <v>0</v>
      </c>
      <c r="AH31" s="120">
        <f t="shared" si="6"/>
        <v>0</v>
      </c>
      <c r="AI31" s="138">
        <f t="shared" ref="AI31:AJ31" si="12">SUM(AI11:AI30)</f>
        <v>0</v>
      </c>
      <c r="AJ31" s="138">
        <f t="shared" si="12"/>
        <v>0</v>
      </c>
      <c r="AK31" s="120">
        <f t="shared" si="7"/>
        <v>0</v>
      </c>
      <c r="AL31" s="8"/>
    </row>
    <row r="32" spans="2:38" ht="14.25" customHeight="1" x14ac:dyDescent="0.3">
      <c r="B32" s="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8"/>
    </row>
    <row r="33" spans="2:38" ht="14.25" customHeight="1" x14ac:dyDescent="0.3">
      <c r="B33" s="5"/>
      <c r="C33" s="285" t="s">
        <v>126</v>
      </c>
      <c r="D33" s="278"/>
      <c r="E33" s="278"/>
      <c r="F33" s="278"/>
      <c r="G33" s="278"/>
      <c r="H33" s="278"/>
      <c r="I33" s="278"/>
      <c r="J33" s="278"/>
      <c r="K33" s="278"/>
      <c r="L33" s="278"/>
      <c r="M33" s="278"/>
      <c r="N33" s="278"/>
      <c r="O33" s="298"/>
      <c r="P33" s="106"/>
      <c r="Q33" s="106"/>
      <c r="R33" s="106"/>
      <c r="S33" s="106"/>
      <c r="T33" s="106"/>
      <c r="U33" s="106"/>
      <c r="V33" s="106"/>
      <c r="W33" s="106"/>
      <c r="X33" s="106"/>
      <c r="Y33" s="106"/>
      <c r="Z33" s="106"/>
      <c r="AA33" s="106"/>
      <c r="AB33" s="106"/>
      <c r="AC33" s="106"/>
      <c r="AD33" s="106"/>
      <c r="AE33" s="106"/>
      <c r="AF33" s="106"/>
      <c r="AG33" s="106"/>
      <c r="AH33" s="106"/>
      <c r="AI33" s="106"/>
      <c r="AJ33" s="106"/>
      <c r="AK33" s="107"/>
      <c r="AL33" s="8"/>
    </row>
    <row r="34" spans="2:38" ht="14.25" customHeight="1" x14ac:dyDescent="0.3">
      <c r="B34" s="5"/>
      <c r="C34" s="304">
        <f>+C9</f>
        <v>2021</v>
      </c>
      <c r="D34" s="278"/>
      <c r="E34" s="278"/>
      <c r="F34" s="278"/>
      <c r="G34" s="278"/>
      <c r="H34" s="278"/>
      <c r="I34" s="278"/>
      <c r="J34" s="278"/>
      <c r="K34" s="278"/>
      <c r="L34" s="278"/>
      <c r="M34" s="278"/>
      <c r="N34" s="278"/>
      <c r="O34" s="272"/>
      <c r="P34" s="304">
        <f>+P9</f>
        <v>2022</v>
      </c>
      <c r="Q34" s="278"/>
      <c r="R34" s="278"/>
      <c r="S34" s="278"/>
      <c r="T34" s="278"/>
      <c r="U34" s="278"/>
      <c r="V34" s="278"/>
      <c r="W34" s="278"/>
      <c r="X34" s="278"/>
      <c r="Y34" s="278"/>
      <c r="Z34" s="278"/>
      <c r="AA34" s="278"/>
      <c r="AB34" s="272"/>
      <c r="AC34" s="305">
        <f>+AC9</f>
        <v>2023</v>
      </c>
      <c r="AD34" s="306"/>
      <c r="AE34" s="307"/>
      <c r="AF34" s="305">
        <f>+AF9</f>
        <v>2024</v>
      </c>
      <c r="AG34" s="306"/>
      <c r="AH34" s="307"/>
      <c r="AI34" s="305">
        <f>+AI9</f>
        <v>2025</v>
      </c>
      <c r="AJ34" s="306"/>
      <c r="AK34" s="307"/>
      <c r="AL34" s="8"/>
    </row>
    <row r="35" spans="2:38" ht="14.25" customHeight="1" x14ac:dyDescent="0.3">
      <c r="B35" s="5"/>
      <c r="C35" s="81">
        <f>CONFIG!$D$7</f>
        <v>44197</v>
      </c>
      <c r="D35" s="81">
        <f t="shared" ref="D35:N35" si="13">DATE(YEAR(C35),MONTH(C35)+1,DAY(C35))</f>
        <v>44228</v>
      </c>
      <c r="E35" s="81">
        <f t="shared" si="13"/>
        <v>44256</v>
      </c>
      <c r="F35" s="81">
        <f t="shared" si="13"/>
        <v>44287</v>
      </c>
      <c r="G35" s="81">
        <f t="shared" si="13"/>
        <v>44317</v>
      </c>
      <c r="H35" s="81">
        <f t="shared" si="13"/>
        <v>44348</v>
      </c>
      <c r="I35" s="81">
        <f t="shared" si="13"/>
        <v>44378</v>
      </c>
      <c r="J35" s="81">
        <f t="shared" si="13"/>
        <v>44409</v>
      </c>
      <c r="K35" s="81">
        <f t="shared" si="13"/>
        <v>44440</v>
      </c>
      <c r="L35" s="81">
        <f t="shared" si="13"/>
        <v>44470</v>
      </c>
      <c r="M35" s="81">
        <f t="shared" si="13"/>
        <v>44501</v>
      </c>
      <c r="N35" s="81">
        <f t="shared" si="13"/>
        <v>44531</v>
      </c>
      <c r="O35" s="116" t="s">
        <v>112</v>
      </c>
      <c r="P35" s="81">
        <f>DATE(YEAR(N35),MONTH(N35)+1,DAY(N35))</f>
        <v>44562</v>
      </c>
      <c r="Q35" s="81">
        <f t="shared" ref="Q35:AA35" si="14">DATE(YEAR(P35),MONTH(P35)+1,DAY(P35))</f>
        <v>44593</v>
      </c>
      <c r="R35" s="81">
        <f t="shared" si="14"/>
        <v>44621</v>
      </c>
      <c r="S35" s="81">
        <f t="shared" si="14"/>
        <v>44652</v>
      </c>
      <c r="T35" s="81">
        <f t="shared" si="14"/>
        <v>44682</v>
      </c>
      <c r="U35" s="81">
        <f t="shared" si="14"/>
        <v>44713</v>
      </c>
      <c r="V35" s="81">
        <f t="shared" si="14"/>
        <v>44743</v>
      </c>
      <c r="W35" s="81">
        <f t="shared" si="14"/>
        <v>44774</v>
      </c>
      <c r="X35" s="81">
        <f t="shared" si="14"/>
        <v>44805</v>
      </c>
      <c r="Y35" s="81">
        <f t="shared" si="14"/>
        <v>44835</v>
      </c>
      <c r="Z35" s="81">
        <f t="shared" si="14"/>
        <v>44866</v>
      </c>
      <c r="AA35" s="81">
        <f t="shared" si="14"/>
        <v>44896</v>
      </c>
      <c r="AB35" s="116" t="s">
        <v>112</v>
      </c>
      <c r="AC35" s="117" t="s">
        <v>114</v>
      </c>
      <c r="AD35" s="117" t="s">
        <v>115</v>
      </c>
      <c r="AE35" s="116" t="s">
        <v>112</v>
      </c>
      <c r="AF35" s="117" t="s">
        <v>114</v>
      </c>
      <c r="AG35" s="117" t="s">
        <v>115</v>
      </c>
      <c r="AH35" s="116" t="s">
        <v>112</v>
      </c>
      <c r="AI35" s="117" t="s">
        <v>114</v>
      </c>
      <c r="AJ35" s="117" t="s">
        <v>115</v>
      </c>
      <c r="AK35" s="116" t="s">
        <v>112</v>
      </c>
      <c r="AL35" s="8"/>
    </row>
    <row r="36" spans="2:38" ht="14.25" customHeight="1" x14ac:dyDescent="0.3">
      <c r="B36" s="5"/>
      <c r="C36" s="118">
        <f>Personnel!F10+C11</f>
        <v>0</v>
      </c>
      <c r="D36" s="118">
        <f>Personnel!G10+D11</f>
        <v>0</v>
      </c>
      <c r="E36" s="118">
        <f>Personnel!H10+E11</f>
        <v>0</v>
      </c>
      <c r="F36" s="118">
        <f>Personnel!I10+F11</f>
        <v>0</v>
      </c>
      <c r="G36" s="118">
        <f>Personnel!J10+G11</f>
        <v>0</v>
      </c>
      <c r="H36" s="118">
        <f>Personnel!K10+H11</f>
        <v>0</v>
      </c>
      <c r="I36" s="118">
        <f>Personnel!L10+I11</f>
        <v>0</v>
      </c>
      <c r="J36" s="118">
        <f>Personnel!M10+J11</f>
        <v>0</v>
      </c>
      <c r="K36" s="118">
        <f>Personnel!N10+K11</f>
        <v>0</v>
      </c>
      <c r="L36" s="118">
        <f>Personnel!O10+L11</f>
        <v>0</v>
      </c>
      <c r="M36" s="118">
        <f>Personnel!P10+M11</f>
        <v>0</v>
      </c>
      <c r="N36" s="118">
        <f>Personnel!Q10+N11</f>
        <v>0</v>
      </c>
      <c r="O36" s="113">
        <f t="shared" ref="O36:O56" si="15">SUM(C36:N36)</f>
        <v>0</v>
      </c>
      <c r="P36" s="118">
        <f>Personnel!S10+P11</f>
        <v>0</v>
      </c>
      <c r="Q36" s="118">
        <f>Personnel!T10+Q11</f>
        <v>0</v>
      </c>
      <c r="R36" s="118">
        <f>Personnel!U10+R11</f>
        <v>0</v>
      </c>
      <c r="S36" s="118">
        <f>Personnel!V10+S11</f>
        <v>0</v>
      </c>
      <c r="T36" s="118">
        <f>Personnel!W10+T11</f>
        <v>0</v>
      </c>
      <c r="U36" s="118">
        <f>Personnel!X10+U11</f>
        <v>0</v>
      </c>
      <c r="V36" s="118">
        <f>Personnel!Y10+V11</f>
        <v>0</v>
      </c>
      <c r="W36" s="118">
        <f>Personnel!Z10+W11</f>
        <v>0</v>
      </c>
      <c r="X36" s="118">
        <f>Personnel!AA10+X11</f>
        <v>0</v>
      </c>
      <c r="Y36" s="118">
        <f>Personnel!AB10+Y11</f>
        <v>0</v>
      </c>
      <c r="Z36" s="118">
        <f>Personnel!AC10+Z11</f>
        <v>0</v>
      </c>
      <c r="AA36" s="118">
        <f>Personnel!AD10+AA11</f>
        <v>0</v>
      </c>
      <c r="AB36" s="113">
        <f t="shared" ref="AB36:AB56" si="16">SUM(P36:AA36)</f>
        <v>0</v>
      </c>
      <c r="AC36" s="118">
        <f>Personnel!AF10+AC11</f>
        <v>0</v>
      </c>
      <c r="AD36" s="118">
        <f>Personnel!AG10+AD11</f>
        <v>0</v>
      </c>
      <c r="AE36" s="113">
        <f t="shared" ref="AE36:AE56" si="17">SUM(AC36:AD36)</f>
        <v>0</v>
      </c>
      <c r="AF36" s="118">
        <f>Personnel!AI10+AF11</f>
        <v>0</v>
      </c>
      <c r="AG36" s="118">
        <f>Personnel!AJ10+AG11</f>
        <v>0</v>
      </c>
      <c r="AH36" s="113">
        <f t="shared" ref="AH36:AH56" si="18">SUM(AF36:AG36)</f>
        <v>0</v>
      </c>
      <c r="AI36" s="118">
        <f>Personnel!AL10+AI11</f>
        <v>0</v>
      </c>
      <c r="AJ36" s="118">
        <f>Personnel!AM10+AJ11</f>
        <v>0</v>
      </c>
      <c r="AK36" s="113">
        <f t="shared" ref="AK36:AK56" si="19">SUM(AI36:AJ36)</f>
        <v>0</v>
      </c>
      <c r="AL36" s="8"/>
    </row>
    <row r="37" spans="2:38" ht="14.25" customHeight="1" x14ac:dyDescent="0.3">
      <c r="B37" s="5"/>
      <c r="C37" s="118">
        <f>Personnel!F11+C12</f>
        <v>0</v>
      </c>
      <c r="D37" s="118">
        <f>Personnel!G11+D12</f>
        <v>0</v>
      </c>
      <c r="E37" s="118">
        <f>Personnel!H11+E12</f>
        <v>0</v>
      </c>
      <c r="F37" s="118">
        <f>Personnel!I11+F12</f>
        <v>0</v>
      </c>
      <c r="G37" s="118">
        <f>Personnel!J11+G12</f>
        <v>0</v>
      </c>
      <c r="H37" s="118">
        <f>Personnel!K11+H12</f>
        <v>0</v>
      </c>
      <c r="I37" s="118">
        <f>Personnel!L11+I12</f>
        <v>0</v>
      </c>
      <c r="J37" s="118">
        <f>Personnel!M11+J12</f>
        <v>0</v>
      </c>
      <c r="K37" s="118">
        <f>Personnel!N11+K12</f>
        <v>0</v>
      </c>
      <c r="L37" s="118">
        <f>Personnel!O11+L12</f>
        <v>0</v>
      </c>
      <c r="M37" s="118">
        <f>Personnel!P11+M12</f>
        <v>0</v>
      </c>
      <c r="N37" s="118">
        <f>Personnel!Q11+N12</f>
        <v>0</v>
      </c>
      <c r="O37" s="113">
        <f t="shared" si="15"/>
        <v>0</v>
      </c>
      <c r="P37" s="118">
        <f>Personnel!S11+P12</f>
        <v>0</v>
      </c>
      <c r="Q37" s="118">
        <f>Personnel!T11+Q12</f>
        <v>0</v>
      </c>
      <c r="R37" s="118">
        <f>Personnel!U11+R12</f>
        <v>0</v>
      </c>
      <c r="S37" s="118">
        <f>Personnel!V11+S12</f>
        <v>0</v>
      </c>
      <c r="T37" s="118">
        <f>Personnel!W11+T12</f>
        <v>0</v>
      </c>
      <c r="U37" s="118">
        <f>Personnel!X11+U12</f>
        <v>0</v>
      </c>
      <c r="V37" s="118">
        <f>Personnel!Y11+V12</f>
        <v>0</v>
      </c>
      <c r="W37" s="118">
        <f>Personnel!Z11+W12</f>
        <v>0</v>
      </c>
      <c r="X37" s="118">
        <f>Personnel!AA11+X12</f>
        <v>0</v>
      </c>
      <c r="Y37" s="118">
        <f>Personnel!AB11+Y12</f>
        <v>0</v>
      </c>
      <c r="Z37" s="118">
        <f>Personnel!AC11+Z12</f>
        <v>0</v>
      </c>
      <c r="AA37" s="118">
        <f>Personnel!AD11+AA12</f>
        <v>0</v>
      </c>
      <c r="AB37" s="113">
        <f t="shared" si="16"/>
        <v>0</v>
      </c>
      <c r="AC37" s="118">
        <f>Personnel!AF11+AC12</f>
        <v>0</v>
      </c>
      <c r="AD37" s="118">
        <f>Personnel!AG11+AD12</f>
        <v>0</v>
      </c>
      <c r="AE37" s="113">
        <f t="shared" si="17"/>
        <v>0</v>
      </c>
      <c r="AF37" s="118">
        <f>Personnel!AI11+AF12</f>
        <v>0</v>
      </c>
      <c r="AG37" s="118">
        <f>Personnel!AJ11+AG12</f>
        <v>0</v>
      </c>
      <c r="AH37" s="113">
        <f t="shared" si="18"/>
        <v>0</v>
      </c>
      <c r="AI37" s="118">
        <f>Personnel!AL11+AI12</f>
        <v>0</v>
      </c>
      <c r="AJ37" s="118">
        <f>Personnel!AM11+AJ12</f>
        <v>0</v>
      </c>
      <c r="AK37" s="113">
        <f t="shared" si="19"/>
        <v>0</v>
      </c>
      <c r="AL37" s="8"/>
    </row>
    <row r="38" spans="2:38" ht="14.25" customHeight="1" x14ac:dyDescent="0.3">
      <c r="B38" s="5"/>
      <c r="C38" s="118">
        <f>Personnel!F12+C13</f>
        <v>0</v>
      </c>
      <c r="D38" s="118">
        <f>Personnel!G12+D13</f>
        <v>0</v>
      </c>
      <c r="E38" s="118">
        <f>Personnel!H12+E13</f>
        <v>0</v>
      </c>
      <c r="F38" s="118">
        <f>Personnel!I12+F13</f>
        <v>0</v>
      </c>
      <c r="G38" s="118">
        <f>Personnel!J12+G13</f>
        <v>0</v>
      </c>
      <c r="H38" s="118">
        <f>Personnel!K12+H13</f>
        <v>0</v>
      </c>
      <c r="I38" s="118">
        <f>Personnel!L12+I13</f>
        <v>0</v>
      </c>
      <c r="J38" s="118">
        <f>Personnel!M12+J13</f>
        <v>0</v>
      </c>
      <c r="K38" s="118">
        <f>Personnel!N12+K13</f>
        <v>0</v>
      </c>
      <c r="L38" s="118">
        <f>Personnel!O12+L13</f>
        <v>0</v>
      </c>
      <c r="M38" s="118">
        <f>Personnel!P12+M13</f>
        <v>0</v>
      </c>
      <c r="N38" s="118">
        <f>Personnel!Q12+N13</f>
        <v>0</v>
      </c>
      <c r="O38" s="113">
        <f t="shared" si="15"/>
        <v>0</v>
      </c>
      <c r="P38" s="118">
        <f>Personnel!S12+P13</f>
        <v>0</v>
      </c>
      <c r="Q38" s="118">
        <f>Personnel!T12+Q13</f>
        <v>0</v>
      </c>
      <c r="R38" s="118">
        <f>Personnel!U12+R13</f>
        <v>0</v>
      </c>
      <c r="S38" s="118">
        <f>Personnel!V12+S13</f>
        <v>0</v>
      </c>
      <c r="T38" s="118">
        <f>Personnel!W12+T13</f>
        <v>0</v>
      </c>
      <c r="U38" s="118">
        <f>Personnel!X12+U13</f>
        <v>0</v>
      </c>
      <c r="V38" s="118">
        <f>Personnel!Y12+V13</f>
        <v>0</v>
      </c>
      <c r="W38" s="118">
        <f>Personnel!Z12+W13</f>
        <v>0</v>
      </c>
      <c r="X38" s="118">
        <f>Personnel!AA12+X13</f>
        <v>0</v>
      </c>
      <c r="Y38" s="118">
        <f>Personnel!AB12+Y13</f>
        <v>0</v>
      </c>
      <c r="Z38" s="118">
        <f>Personnel!AC12+Z13</f>
        <v>0</v>
      </c>
      <c r="AA38" s="118">
        <f>Personnel!AD12+AA13</f>
        <v>0</v>
      </c>
      <c r="AB38" s="113">
        <f t="shared" si="16"/>
        <v>0</v>
      </c>
      <c r="AC38" s="118">
        <f>Personnel!AF12+AC13</f>
        <v>0</v>
      </c>
      <c r="AD38" s="118">
        <f>Personnel!AG12+AD13</f>
        <v>0</v>
      </c>
      <c r="AE38" s="113">
        <f t="shared" si="17"/>
        <v>0</v>
      </c>
      <c r="AF38" s="118">
        <f>Personnel!AI12+AF13</f>
        <v>0</v>
      </c>
      <c r="AG38" s="118">
        <f>Personnel!AJ12+AG13</f>
        <v>0</v>
      </c>
      <c r="AH38" s="113">
        <f t="shared" si="18"/>
        <v>0</v>
      </c>
      <c r="AI38" s="118">
        <f>Personnel!AL12+AI13</f>
        <v>0</v>
      </c>
      <c r="AJ38" s="118">
        <f>Personnel!AM12+AJ13</f>
        <v>0</v>
      </c>
      <c r="AK38" s="113">
        <f t="shared" si="19"/>
        <v>0</v>
      </c>
      <c r="AL38" s="8"/>
    </row>
    <row r="39" spans="2:38" ht="14.25" customHeight="1" x14ac:dyDescent="0.3">
      <c r="B39" s="5"/>
      <c r="C39" s="118">
        <f>Personnel!F13+C14</f>
        <v>0</v>
      </c>
      <c r="D39" s="118">
        <f>Personnel!G13+D14</f>
        <v>0</v>
      </c>
      <c r="E39" s="118">
        <f>Personnel!H13+E14</f>
        <v>0</v>
      </c>
      <c r="F39" s="118">
        <f>Personnel!I13+F14</f>
        <v>0</v>
      </c>
      <c r="G39" s="118">
        <f>Personnel!J13+G14</f>
        <v>0</v>
      </c>
      <c r="H39" s="118">
        <f>Personnel!K13+H14</f>
        <v>0</v>
      </c>
      <c r="I39" s="118">
        <f>Personnel!L13+I14</f>
        <v>0</v>
      </c>
      <c r="J39" s="118">
        <f>Personnel!M13+J14</f>
        <v>0</v>
      </c>
      <c r="K39" s="118">
        <f>Personnel!N13+K14</f>
        <v>0</v>
      </c>
      <c r="L39" s="118">
        <f>Personnel!O13+L14</f>
        <v>0</v>
      </c>
      <c r="M39" s="118">
        <f>Personnel!P13+M14</f>
        <v>0</v>
      </c>
      <c r="N39" s="118">
        <f>Personnel!Q13+N14</f>
        <v>0</v>
      </c>
      <c r="O39" s="113">
        <f t="shared" si="15"/>
        <v>0</v>
      </c>
      <c r="P39" s="118">
        <f>Personnel!S13+P14</f>
        <v>0</v>
      </c>
      <c r="Q39" s="118">
        <f>Personnel!T13+Q14</f>
        <v>0</v>
      </c>
      <c r="R39" s="118">
        <f>Personnel!U13+R14</f>
        <v>0</v>
      </c>
      <c r="S39" s="118">
        <f>Personnel!V13+S14</f>
        <v>0</v>
      </c>
      <c r="T39" s="118">
        <f>Personnel!W13+T14</f>
        <v>0</v>
      </c>
      <c r="U39" s="118">
        <f>Personnel!X13+U14</f>
        <v>0</v>
      </c>
      <c r="V39" s="118">
        <f>Personnel!Y13+V14</f>
        <v>0</v>
      </c>
      <c r="W39" s="118">
        <f>Personnel!Z13+W14</f>
        <v>0</v>
      </c>
      <c r="X39" s="118">
        <f>Personnel!AA13+X14</f>
        <v>0</v>
      </c>
      <c r="Y39" s="118">
        <f>Personnel!AB13+Y14</f>
        <v>0</v>
      </c>
      <c r="Z39" s="118">
        <f>Personnel!AC13+Z14</f>
        <v>0</v>
      </c>
      <c r="AA39" s="118">
        <f>Personnel!AD13+AA14</f>
        <v>0</v>
      </c>
      <c r="AB39" s="113">
        <f t="shared" si="16"/>
        <v>0</v>
      </c>
      <c r="AC39" s="118">
        <f>Personnel!AF13+AC14</f>
        <v>0</v>
      </c>
      <c r="AD39" s="118">
        <f>Personnel!AG13+AD14</f>
        <v>0</v>
      </c>
      <c r="AE39" s="113">
        <f t="shared" si="17"/>
        <v>0</v>
      </c>
      <c r="AF39" s="118">
        <f>Personnel!AI13+AF14</f>
        <v>0</v>
      </c>
      <c r="AG39" s="118">
        <f>Personnel!AJ13+AG14</f>
        <v>0</v>
      </c>
      <c r="AH39" s="113">
        <f t="shared" si="18"/>
        <v>0</v>
      </c>
      <c r="AI39" s="118">
        <f>Personnel!AL13+AI14</f>
        <v>0</v>
      </c>
      <c r="AJ39" s="118">
        <f>Personnel!AM13+AJ14</f>
        <v>0</v>
      </c>
      <c r="AK39" s="113">
        <f t="shared" si="19"/>
        <v>0</v>
      </c>
      <c r="AL39" s="8"/>
    </row>
    <row r="40" spans="2:38" ht="14.25" customHeight="1" x14ac:dyDescent="0.3">
      <c r="B40" s="5"/>
      <c r="C40" s="118">
        <f>Personnel!F14+C15</f>
        <v>0</v>
      </c>
      <c r="D40" s="118">
        <f>Personnel!G14+D15</f>
        <v>0</v>
      </c>
      <c r="E40" s="118">
        <f>Personnel!H14+E15</f>
        <v>0</v>
      </c>
      <c r="F40" s="118">
        <f>Personnel!I14+F15</f>
        <v>0</v>
      </c>
      <c r="G40" s="118">
        <f>Personnel!J14+G15</f>
        <v>0</v>
      </c>
      <c r="H40" s="118">
        <f>Personnel!K14+H15</f>
        <v>0</v>
      </c>
      <c r="I40" s="118">
        <f>Personnel!L14+I15</f>
        <v>0</v>
      </c>
      <c r="J40" s="118">
        <f>Personnel!M14+J15</f>
        <v>0</v>
      </c>
      <c r="K40" s="118">
        <f>Personnel!N14+K15</f>
        <v>0</v>
      </c>
      <c r="L40" s="118">
        <f>Personnel!O14+L15</f>
        <v>0</v>
      </c>
      <c r="M40" s="118">
        <f>Personnel!P14+M15</f>
        <v>0</v>
      </c>
      <c r="N40" s="118">
        <f>Personnel!Q14+N15</f>
        <v>0</v>
      </c>
      <c r="O40" s="113">
        <f t="shared" si="15"/>
        <v>0</v>
      </c>
      <c r="P40" s="118">
        <f>Personnel!S14+P15</f>
        <v>0</v>
      </c>
      <c r="Q40" s="118">
        <f>Personnel!T14+Q15</f>
        <v>0</v>
      </c>
      <c r="R40" s="118">
        <f>Personnel!U14+R15</f>
        <v>0</v>
      </c>
      <c r="S40" s="118">
        <f>Personnel!V14+S15</f>
        <v>0</v>
      </c>
      <c r="T40" s="118">
        <f>Personnel!W14+T15</f>
        <v>0</v>
      </c>
      <c r="U40" s="118">
        <f>Personnel!X14+U15</f>
        <v>0</v>
      </c>
      <c r="V40" s="118">
        <f>Personnel!Y14+V15</f>
        <v>0</v>
      </c>
      <c r="W40" s="118">
        <f>Personnel!Z14+W15</f>
        <v>0</v>
      </c>
      <c r="X40" s="118">
        <f>Personnel!AA14+X15</f>
        <v>0</v>
      </c>
      <c r="Y40" s="118">
        <f>Personnel!AB14+Y15</f>
        <v>0</v>
      </c>
      <c r="Z40" s="118">
        <f>Personnel!AC14+Z15</f>
        <v>0</v>
      </c>
      <c r="AA40" s="118">
        <f>Personnel!AD14+AA15</f>
        <v>0</v>
      </c>
      <c r="AB40" s="113">
        <f t="shared" si="16"/>
        <v>0</v>
      </c>
      <c r="AC40" s="118">
        <f>Personnel!AF14+AC15</f>
        <v>0</v>
      </c>
      <c r="AD40" s="118">
        <f>Personnel!AG14+AD15</f>
        <v>0</v>
      </c>
      <c r="AE40" s="113">
        <f t="shared" si="17"/>
        <v>0</v>
      </c>
      <c r="AF40" s="118">
        <f>Personnel!AI14+AF15</f>
        <v>0</v>
      </c>
      <c r="AG40" s="118">
        <f>Personnel!AJ14+AG15</f>
        <v>0</v>
      </c>
      <c r="AH40" s="113">
        <f t="shared" si="18"/>
        <v>0</v>
      </c>
      <c r="AI40" s="118">
        <f>Personnel!AL14+AI15</f>
        <v>0</v>
      </c>
      <c r="AJ40" s="118">
        <f>Personnel!AM14+AJ15</f>
        <v>0</v>
      </c>
      <c r="AK40" s="113">
        <f t="shared" si="19"/>
        <v>0</v>
      </c>
      <c r="AL40" s="8"/>
    </row>
    <row r="41" spans="2:38" ht="14.25" customHeight="1" x14ac:dyDescent="0.3">
      <c r="B41" s="5"/>
      <c r="C41" s="118">
        <f>Personnel!F15+C16</f>
        <v>0</v>
      </c>
      <c r="D41" s="118">
        <f>Personnel!G15+D16</f>
        <v>0</v>
      </c>
      <c r="E41" s="118">
        <f>Personnel!H15+E16</f>
        <v>0</v>
      </c>
      <c r="F41" s="118">
        <f>Personnel!I15+F16</f>
        <v>0</v>
      </c>
      <c r="G41" s="118">
        <f>Personnel!J15+G16</f>
        <v>0</v>
      </c>
      <c r="H41" s="118">
        <f>Personnel!K15+H16</f>
        <v>0</v>
      </c>
      <c r="I41" s="118">
        <f>Personnel!L15+I16</f>
        <v>0</v>
      </c>
      <c r="J41" s="118">
        <f>Personnel!M15+J16</f>
        <v>0</v>
      </c>
      <c r="K41" s="118">
        <f>Personnel!N15+K16</f>
        <v>0</v>
      </c>
      <c r="L41" s="118">
        <f>Personnel!O15+L16</f>
        <v>0</v>
      </c>
      <c r="M41" s="118">
        <f>Personnel!P15+M16</f>
        <v>0</v>
      </c>
      <c r="N41" s="118">
        <f>Personnel!Q15+N16</f>
        <v>0</v>
      </c>
      <c r="O41" s="113">
        <f t="shared" si="15"/>
        <v>0</v>
      </c>
      <c r="P41" s="118">
        <f>Personnel!S15+P16</f>
        <v>0</v>
      </c>
      <c r="Q41" s="118">
        <f>Personnel!T15+Q16</f>
        <v>0</v>
      </c>
      <c r="R41" s="118">
        <f>Personnel!U15+R16</f>
        <v>0</v>
      </c>
      <c r="S41" s="118">
        <f>Personnel!V15+S16</f>
        <v>0</v>
      </c>
      <c r="T41" s="118">
        <f>Personnel!W15+T16</f>
        <v>0</v>
      </c>
      <c r="U41" s="118">
        <f>Personnel!X15+U16</f>
        <v>0</v>
      </c>
      <c r="V41" s="118">
        <f>Personnel!Y15+V16</f>
        <v>0</v>
      </c>
      <c r="W41" s="118">
        <f>Personnel!Z15+W16</f>
        <v>0</v>
      </c>
      <c r="X41" s="118">
        <f>Personnel!AA15+X16</f>
        <v>0</v>
      </c>
      <c r="Y41" s="118">
        <f>Personnel!AB15+Y16</f>
        <v>0</v>
      </c>
      <c r="Z41" s="118">
        <f>Personnel!AC15+Z16</f>
        <v>0</v>
      </c>
      <c r="AA41" s="118">
        <f>Personnel!AD15+AA16</f>
        <v>0</v>
      </c>
      <c r="AB41" s="113">
        <f t="shared" si="16"/>
        <v>0</v>
      </c>
      <c r="AC41" s="118">
        <f>Personnel!AF15+AC16</f>
        <v>0</v>
      </c>
      <c r="AD41" s="118">
        <f>Personnel!AG15+AD16</f>
        <v>0</v>
      </c>
      <c r="AE41" s="113">
        <f t="shared" si="17"/>
        <v>0</v>
      </c>
      <c r="AF41" s="118">
        <f>Personnel!AI15+AF16</f>
        <v>0</v>
      </c>
      <c r="AG41" s="118">
        <f>Personnel!AJ15+AG16</f>
        <v>0</v>
      </c>
      <c r="AH41" s="113">
        <f t="shared" si="18"/>
        <v>0</v>
      </c>
      <c r="AI41" s="118">
        <f>Personnel!AL15+AI16</f>
        <v>0</v>
      </c>
      <c r="AJ41" s="118">
        <f>Personnel!AM15+AJ16</f>
        <v>0</v>
      </c>
      <c r="AK41" s="113">
        <f t="shared" si="19"/>
        <v>0</v>
      </c>
      <c r="AL41" s="8"/>
    </row>
    <row r="42" spans="2:38" ht="14.25" customHeight="1" x14ac:dyDescent="0.3">
      <c r="B42" s="5"/>
      <c r="C42" s="118">
        <f>Personnel!F16+C17</f>
        <v>0</v>
      </c>
      <c r="D42" s="118">
        <f>Personnel!G16+D17</f>
        <v>0</v>
      </c>
      <c r="E42" s="118">
        <f>Personnel!H16+E17</f>
        <v>0</v>
      </c>
      <c r="F42" s="118">
        <f>Personnel!I16+F17</f>
        <v>0</v>
      </c>
      <c r="G42" s="118">
        <f>Personnel!J16+G17</f>
        <v>0</v>
      </c>
      <c r="H42" s="118">
        <f>Personnel!K16+H17</f>
        <v>0</v>
      </c>
      <c r="I42" s="118">
        <f>Personnel!L16+I17</f>
        <v>0</v>
      </c>
      <c r="J42" s="118">
        <f>Personnel!M16+J17</f>
        <v>0</v>
      </c>
      <c r="K42" s="118">
        <f>Personnel!N16+K17</f>
        <v>0</v>
      </c>
      <c r="L42" s="118">
        <f>Personnel!O16+L17</f>
        <v>0</v>
      </c>
      <c r="M42" s="118">
        <f>Personnel!P16+M17</f>
        <v>0</v>
      </c>
      <c r="N42" s="118">
        <f>Personnel!Q16+N17</f>
        <v>0</v>
      </c>
      <c r="O42" s="113">
        <f t="shared" si="15"/>
        <v>0</v>
      </c>
      <c r="P42" s="118">
        <f>Personnel!S16+P17</f>
        <v>0</v>
      </c>
      <c r="Q42" s="118">
        <f>Personnel!T16+Q17</f>
        <v>0</v>
      </c>
      <c r="R42" s="118">
        <f>Personnel!U16+R17</f>
        <v>0</v>
      </c>
      <c r="S42" s="118">
        <f>Personnel!V16+S17</f>
        <v>0</v>
      </c>
      <c r="T42" s="118">
        <f>Personnel!W16+T17</f>
        <v>0</v>
      </c>
      <c r="U42" s="118">
        <f>Personnel!X16+U17</f>
        <v>0</v>
      </c>
      <c r="V42" s="118">
        <f>Personnel!Y16+V17</f>
        <v>0</v>
      </c>
      <c r="W42" s="118">
        <f>Personnel!Z16+W17</f>
        <v>0</v>
      </c>
      <c r="X42" s="118">
        <f>Personnel!AA16+X17</f>
        <v>0</v>
      </c>
      <c r="Y42" s="118">
        <f>Personnel!AB16+Y17</f>
        <v>0</v>
      </c>
      <c r="Z42" s="118">
        <f>Personnel!AC16+Z17</f>
        <v>0</v>
      </c>
      <c r="AA42" s="118">
        <f>Personnel!AD16+AA17</f>
        <v>0</v>
      </c>
      <c r="AB42" s="113">
        <f t="shared" si="16"/>
        <v>0</v>
      </c>
      <c r="AC42" s="118">
        <f>Personnel!AF16+AC17</f>
        <v>0</v>
      </c>
      <c r="AD42" s="118">
        <f>Personnel!AG16+AD17</f>
        <v>0</v>
      </c>
      <c r="AE42" s="113">
        <f t="shared" si="17"/>
        <v>0</v>
      </c>
      <c r="AF42" s="118">
        <f>Personnel!AI16+AF17</f>
        <v>0</v>
      </c>
      <c r="AG42" s="118">
        <f>Personnel!AJ16+AG17</f>
        <v>0</v>
      </c>
      <c r="AH42" s="113">
        <f t="shared" si="18"/>
        <v>0</v>
      </c>
      <c r="AI42" s="118">
        <f>Personnel!AL16+AI17</f>
        <v>0</v>
      </c>
      <c r="AJ42" s="118">
        <f>Personnel!AM16+AJ17</f>
        <v>0</v>
      </c>
      <c r="AK42" s="113">
        <f t="shared" si="19"/>
        <v>0</v>
      </c>
      <c r="AL42" s="8"/>
    </row>
    <row r="43" spans="2:38" ht="14.25" customHeight="1" x14ac:dyDescent="0.3">
      <c r="B43" s="5"/>
      <c r="C43" s="118">
        <f>Personnel!F17+C18</f>
        <v>0</v>
      </c>
      <c r="D43" s="118">
        <f>Personnel!G17+D18</f>
        <v>0</v>
      </c>
      <c r="E43" s="118">
        <f>Personnel!H17+E18</f>
        <v>0</v>
      </c>
      <c r="F43" s="118">
        <f>Personnel!I17+F18</f>
        <v>0</v>
      </c>
      <c r="G43" s="118">
        <f>Personnel!J17+G18</f>
        <v>0</v>
      </c>
      <c r="H43" s="118">
        <f>Personnel!K17+H18</f>
        <v>0</v>
      </c>
      <c r="I43" s="118">
        <f>Personnel!L17+I18</f>
        <v>0</v>
      </c>
      <c r="J43" s="118">
        <f>Personnel!M17+J18</f>
        <v>0</v>
      </c>
      <c r="K43" s="118">
        <f>Personnel!N17+K18</f>
        <v>0</v>
      </c>
      <c r="L43" s="118">
        <f>Personnel!O17+L18</f>
        <v>0</v>
      </c>
      <c r="M43" s="118">
        <f>Personnel!P17+M18</f>
        <v>0</v>
      </c>
      <c r="N43" s="118">
        <f>Personnel!Q17+N18</f>
        <v>0</v>
      </c>
      <c r="O43" s="113">
        <f t="shared" si="15"/>
        <v>0</v>
      </c>
      <c r="P43" s="118">
        <f>Personnel!S17+P18</f>
        <v>0</v>
      </c>
      <c r="Q43" s="118">
        <f>Personnel!T17+Q18</f>
        <v>0</v>
      </c>
      <c r="R43" s="118">
        <f>Personnel!U17+R18</f>
        <v>0</v>
      </c>
      <c r="S43" s="118">
        <f>Personnel!V17+S18</f>
        <v>0</v>
      </c>
      <c r="T43" s="118">
        <f>Personnel!W17+T18</f>
        <v>0</v>
      </c>
      <c r="U43" s="118">
        <f>Personnel!X17+U18</f>
        <v>0</v>
      </c>
      <c r="V43" s="118">
        <f>Personnel!Y17+V18</f>
        <v>0</v>
      </c>
      <c r="W43" s="118">
        <f>Personnel!Z17+W18</f>
        <v>0</v>
      </c>
      <c r="X43" s="118">
        <f>Personnel!AA17+X18</f>
        <v>0</v>
      </c>
      <c r="Y43" s="118">
        <f>Personnel!AB17+Y18</f>
        <v>0</v>
      </c>
      <c r="Z43" s="118">
        <f>Personnel!AC17+Z18</f>
        <v>0</v>
      </c>
      <c r="AA43" s="118">
        <f>Personnel!AD17+AA18</f>
        <v>0</v>
      </c>
      <c r="AB43" s="113">
        <f t="shared" si="16"/>
        <v>0</v>
      </c>
      <c r="AC43" s="118">
        <f>Personnel!AF17+AC18</f>
        <v>0</v>
      </c>
      <c r="AD43" s="118">
        <f>Personnel!AG17+AD18</f>
        <v>0</v>
      </c>
      <c r="AE43" s="113">
        <f t="shared" si="17"/>
        <v>0</v>
      </c>
      <c r="AF43" s="118">
        <f>Personnel!AI17+AF18</f>
        <v>0</v>
      </c>
      <c r="AG43" s="118">
        <f>Personnel!AJ17+AG18</f>
        <v>0</v>
      </c>
      <c r="AH43" s="113">
        <f t="shared" si="18"/>
        <v>0</v>
      </c>
      <c r="AI43" s="118">
        <f>Personnel!AL17+AI18</f>
        <v>0</v>
      </c>
      <c r="AJ43" s="118">
        <f>Personnel!AM17+AJ18</f>
        <v>0</v>
      </c>
      <c r="AK43" s="113">
        <f t="shared" si="19"/>
        <v>0</v>
      </c>
      <c r="AL43" s="8"/>
    </row>
    <row r="44" spans="2:38" ht="14.25" customHeight="1" x14ac:dyDescent="0.3">
      <c r="B44" s="5"/>
      <c r="C44" s="118">
        <f>Personnel!F18+C19</f>
        <v>0</v>
      </c>
      <c r="D44" s="118">
        <f>Personnel!G18+D19</f>
        <v>0</v>
      </c>
      <c r="E44" s="118">
        <f>Personnel!H18+E19</f>
        <v>0</v>
      </c>
      <c r="F44" s="118">
        <f>Personnel!I18+F19</f>
        <v>0</v>
      </c>
      <c r="G44" s="118">
        <f>Personnel!J18+G19</f>
        <v>0</v>
      </c>
      <c r="H44" s="118">
        <f>Personnel!K18+H19</f>
        <v>0</v>
      </c>
      <c r="I44" s="118">
        <f>Personnel!L18+I19</f>
        <v>0</v>
      </c>
      <c r="J44" s="118">
        <f>Personnel!M18+J19</f>
        <v>0</v>
      </c>
      <c r="K44" s="118">
        <f>Personnel!N18+K19</f>
        <v>0</v>
      </c>
      <c r="L44" s="118">
        <f>Personnel!O18+L19</f>
        <v>0</v>
      </c>
      <c r="M44" s="118">
        <f>Personnel!P18+M19</f>
        <v>0</v>
      </c>
      <c r="N44" s="118">
        <f>Personnel!Q18+N19</f>
        <v>0</v>
      </c>
      <c r="O44" s="113">
        <f t="shared" si="15"/>
        <v>0</v>
      </c>
      <c r="P44" s="118">
        <f>Personnel!S18+P19</f>
        <v>0</v>
      </c>
      <c r="Q44" s="118">
        <f>Personnel!T18+Q19</f>
        <v>0</v>
      </c>
      <c r="R44" s="118">
        <f>Personnel!U18+R19</f>
        <v>0</v>
      </c>
      <c r="S44" s="118">
        <f>Personnel!V18+S19</f>
        <v>0</v>
      </c>
      <c r="T44" s="118">
        <f>Personnel!W18+T19</f>
        <v>0</v>
      </c>
      <c r="U44" s="118">
        <f>Personnel!X18+U19</f>
        <v>0</v>
      </c>
      <c r="V44" s="118">
        <f>Personnel!Y18+V19</f>
        <v>0</v>
      </c>
      <c r="W44" s="118">
        <f>Personnel!Z18+W19</f>
        <v>0</v>
      </c>
      <c r="X44" s="118">
        <f>Personnel!AA18+X19</f>
        <v>0</v>
      </c>
      <c r="Y44" s="118">
        <f>Personnel!AB18+Y19</f>
        <v>0</v>
      </c>
      <c r="Z44" s="118">
        <f>Personnel!AC18+Z19</f>
        <v>0</v>
      </c>
      <c r="AA44" s="118">
        <f>Personnel!AD18+AA19</f>
        <v>0</v>
      </c>
      <c r="AB44" s="113">
        <f t="shared" si="16"/>
        <v>0</v>
      </c>
      <c r="AC44" s="118">
        <f>Personnel!AF18+AC19</f>
        <v>0</v>
      </c>
      <c r="AD44" s="118">
        <f>Personnel!AG18+AD19</f>
        <v>0</v>
      </c>
      <c r="AE44" s="113">
        <f t="shared" si="17"/>
        <v>0</v>
      </c>
      <c r="AF44" s="118">
        <f>Personnel!AI18+AF19</f>
        <v>0</v>
      </c>
      <c r="AG44" s="118">
        <f>Personnel!AJ18+AG19</f>
        <v>0</v>
      </c>
      <c r="AH44" s="113">
        <f t="shared" si="18"/>
        <v>0</v>
      </c>
      <c r="AI44" s="118">
        <f>Personnel!AL18+AI19</f>
        <v>0</v>
      </c>
      <c r="AJ44" s="118">
        <f>Personnel!AM18+AJ19</f>
        <v>0</v>
      </c>
      <c r="AK44" s="113">
        <f t="shared" si="19"/>
        <v>0</v>
      </c>
      <c r="AL44" s="8"/>
    </row>
    <row r="45" spans="2:38" ht="14.25" customHeight="1" x14ac:dyDescent="0.3">
      <c r="B45" s="5"/>
      <c r="C45" s="118">
        <f>Personnel!F19+C20</f>
        <v>0</v>
      </c>
      <c r="D45" s="118">
        <f>Personnel!G19+D20</f>
        <v>0</v>
      </c>
      <c r="E45" s="118">
        <f>Personnel!H19+E20</f>
        <v>0</v>
      </c>
      <c r="F45" s="118">
        <f>Personnel!I19+F20</f>
        <v>0</v>
      </c>
      <c r="G45" s="118">
        <f>Personnel!J19+G20</f>
        <v>0</v>
      </c>
      <c r="H45" s="118">
        <f>Personnel!K19+H20</f>
        <v>0</v>
      </c>
      <c r="I45" s="118">
        <f>Personnel!L19+I20</f>
        <v>0</v>
      </c>
      <c r="J45" s="118">
        <f>Personnel!M19+J20</f>
        <v>0</v>
      </c>
      <c r="K45" s="118">
        <f>Personnel!N19+K20</f>
        <v>0</v>
      </c>
      <c r="L45" s="118">
        <f>Personnel!O19+L20</f>
        <v>0</v>
      </c>
      <c r="M45" s="118">
        <f>Personnel!P19+M20</f>
        <v>0</v>
      </c>
      <c r="N45" s="118">
        <f>Personnel!Q19+N20</f>
        <v>0</v>
      </c>
      <c r="O45" s="113">
        <f t="shared" si="15"/>
        <v>0</v>
      </c>
      <c r="P45" s="118">
        <f>Personnel!S19+P20</f>
        <v>0</v>
      </c>
      <c r="Q45" s="118">
        <f>Personnel!T19+Q20</f>
        <v>0</v>
      </c>
      <c r="R45" s="118">
        <f>Personnel!U19+R20</f>
        <v>0</v>
      </c>
      <c r="S45" s="118">
        <f>Personnel!V19+S20</f>
        <v>0</v>
      </c>
      <c r="T45" s="118">
        <f>Personnel!W19+T20</f>
        <v>0</v>
      </c>
      <c r="U45" s="118">
        <f>Personnel!X19+U20</f>
        <v>0</v>
      </c>
      <c r="V45" s="118">
        <f>Personnel!Y19+V20</f>
        <v>0</v>
      </c>
      <c r="W45" s="118">
        <f>Personnel!Z19+W20</f>
        <v>0</v>
      </c>
      <c r="X45" s="118">
        <f>Personnel!AA19+X20</f>
        <v>0</v>
      </c>
      <c r="Y45" s="118">
        <f>Personnel!AB19+Y20</f>
        <v>0</v>
      </c>
      <c r="Z45" s="118">
        <f>Personnel!AC19+Z20</f>
        <v>0</v>
      </c>
      <c r="AA45" s="118">
        <f>Personnel!AD19+AA20</f>
        <v>0</v>
      </c>
      <c r="AB45" s="113">
        <f t="shared" si="16"/>
        <v>0</v>
      </c>
      <c r="AC45" s="118">
        <f>Personnel!AF19+AC20</f>
        <v>0</v>
      </c>
      <c r="AD45" s="118">
        <f>Personnel!AG19+AD20</f>
        <v>0</v>
      </c>
      <c r="AE45" s="113">
        <f t="shared" si="17"/>
        <v>0</v>
      </c>
      <c r="AF45" s="118">
        <f>Personnel!AI19+AF20</f>
        <v>0</v>
      </c>
      <c r="AG45" s="118">
        <f>Personnel!AJ19+AG20</f>
        <v>0</v>
      </c>
      <c r="AH45" s="113">
        <f t="shared" si="18"/>
        <v>0</v>
      </c>
      <c r="AI45" s="118">
        <f>Personnel!AL19+AI20</f>
        <v>0</v>
      </c>
      <c r="AJ45" s="118">
        <f>Personnel!AM19+AJ20</f>
        <v>0</v>
      </c>
      <c r="AK45" s="113">
        <f t="shared" si="19"/>
        <v>0</v>
      </c>
      <c r="AL45" s="8"/>
    </row>
    <row r="46" spans="2:38" ht="14.25" customHeight="1" x14ac:dyDescent="0.3">
      <c r="B46" s="5"/>
      <c r="C46" s="118">
        <f>Personnel!F20+C21</f>
        <v>0</v>
      </c>
      <c r="D46" s="118">
        <f>Personnel!G20+D21</f>
        <v>0</v>
      </c>
      <c r="E46" s="118">
        <f>Personnel!H20+E21</f>
        <v>0</v>
      </c>
      <c r="F46" s="118">
        <f>Personnel!I20+F21</f>
        <v>0</v>
      </c>
      <c r="G46" s="118">
        <f>Personnel!J20+G21</f>
        <v>0</v>
      </c>
      <c r="H46" s="118">
        <f>Personnel!K20+H21</f>
        <v>0</v>
      </c>
      <c r="I46" s="118">
        <f>Personnel!L20+I21</f>
        <v>0</v>
      </c>
      <c r="J46" s="118">
        <f>Personnel!M20+J21</f>
        <v>0</v>
      </c>
      <c r="K46" s="118">
        <f>Personnel!N20+K21</f>
        <v>0</v>
      </c>
      <c r="L46" s="118">
        <f>Personnel!O20+L21</f>
        <v>0</v>
      </c>
      <c r="M46" s="118">
        <f>Personnel!P20+M21</f>
        <v>0</v>
      </c>
      <c r="N46" s="118">
        <f>Personnel!Q20+N21</f>
        <v>0</v>
      </c>
      <c r="O46" s="113">
        <f t="shared" si="15"/>
        <v>0</v>
      </c>
      <c r="P46" s="118">
        <f>Personnel!S20+P21</f>
        <v>0</v>
      </c>
      <c r="Q46" s="118">
        <f>Personnel!T20+Q21</f>
        <v>0</v>
      </c>
      <c r="R46" s="118">
        <f>Personnel!U20+R21</f>
        <v>0</v>
      </c>
      <c r="S46" s="118">
        <f>Personnel!V20+S21</f>
        <v>0</v>
      </c>
      <c r="T46" s="118">
        <f>Personnel!W20+T21</f>
        <v>0</v>
      </c>
      <c r="U46" s="118">
        <f>Personnel!X20+U21</f>
        <v>0</v>
      </c>
      <c r="V46" s="118">
        <f>Personnel!Y20+V21</f>
        <v>0</v>
      </c>
      <c r="W46" s="118">
        <f>Personnel!Z20+W21</f>
        <v>0</v>
      </c>
      <c r="X46" s="118">
        <f>Personnel!AA20+X21</f>
        <v>0</v>
      </c>
      <c r="Y46" s="118">
        <f>Personnel!AB20+Y21</f>
        <v>0</v>
      </c>
      <c r="Z46" s="118">
        <f>Personnel!AC20+Z21</f>
        <v>0</v>
      </c>
      <c r="AA46" s="118">
        <f>Personnel!AD20+AA21</f>
        <v>0</v>
      </c>
      <c r="AB46" s="113">
        <f t="shared" si="16"/>
        <v>0</v>
      </c>
      <c r="AC46" s="118">
        <f>Personnel!AF20+AC21</f>
        <v>0</v>
      </c>
      <c r="AD46" s="118">
        <f>Personnel!AG20+AD21</f>
        <v>0</v>
      </c>
      <c r="AE46" s="113">
        <f t="shared" si="17"/>
        <v>0</v>
      </c>
      <c r="AF46" s="118">
        <f>Personnel!AI20+AF21</f>
        <v>0</v>
      </c>
      <c r="AG46" s="118">
        <f>Personnel!AJ20+AG21</f>
        <v>0</v>
      </c>
      <c r="AH46" s="113">
        <f t="shared" si="18"/>
        <v>0</v>
      </c>
      <c r="AI46" s="118">
        <f>Personnel!AL20+AI21</f>
        <v>0</v>
      </c>
      <c r="AJ46" s="118">
        <f>Personnel!AM20+AJ21</f>
        <v>0</v>
      </c>
      <c r="AK46" s="113">
        <f t="shared" si="19"/>
        <v>0</v>
      </c>
      <c r="AL46" s="8"/>
    </row>
    <row r="47" spans="2:38" ht="14.25" customHeight="1" x14ac:dyDescent="0.3">
      <c r="B47" s="5"/>
      <c r="C47" s="118">
        <f>Personnel!F21+C22</f>
        <v>0</v>
      </c>
      <c r="D47" s="118">
        <f>Personnel!G21+D22</f>
        <v>0</v>
      </c>
      <c r="E47" s="118">
        <f>Personnel!H21+E22</f>
        <v>0</v>
      </c>
      <c r="F47" s="118">
        <f>Personnel!I21+F22</f>
        <v>0</v>
      </c>
      <c r="G47" s="118">
        <f>Personnel!J21+G22</f>
        <v>0</v>
      </c>
      <c r="H47" s="118">
        <f>Personnel!K21+H22</f>
        <v>0</v>
      </c>
      <c r="I47" s="118">
        <f>Personnel!L21+I22</f>
        <v>0</v>
      </c>
      <c r="J47" s="118">
        <f>Personnel!M21+J22</f>
        <v>0</v>
      </c>
      <c r="K47" s="118">
        <f>Personnel!N21+K22</f>
        <v>0</v>
      </c>
      <c r="L47" s="118">
        <f>Personnel!O21+L22</f>
        <v>0</v>
      </c>
      <c r="M47" s="118">
        <f>Personnel!P21+M22</f>
        <v>0</v>
      </c>
      <c r="N47" s="118">
        <f>Personnel!Q21+N22</f>
        <v>0</v>
      </c>
      <c r="O47" s="113">
        <f t="shared" si="15"/>
        <v>0</v>
      </c>
      <c r="P47" s="118">
        <f>Personnel!S21+P22</f>
        <v>0</v>
      </c>
      <c r="Q47" s="118">
        <f>Personnel!T21+Q22</f>
        <v>0</v>
      </c>
      <c r="R47" s="118">
        <f>Personnel!U21+R22</f>
        <v>0</v>
      </c>
      <c r="S47" s="118">
        <f>Personnel!V21+S22</f>
        <v>0</v>
      </c>
      <c r="T47" s="118">
        <f>Personnel!W21+T22</f>
        <v>0</v>
      </c>
      <c r="U47" s="118">
        <f>Personnel!X21+U22</f>
        <v>0</v>
      </c>
      <c r="V47" s="118">
        <f>Personnel!Y21+V22</f>
        <v>0</v>
      </c>
      <c r="W47" s="118">
        <f>Personnel!Z21+W22</f>
        <v>0</v>
      </c>
      <c r="X47" s="118">
        <f>Personnel!AA21+X22</f>
        <v>0</v>
      </c>
      <c r="Y47" s="118">
        <f>Personnel!AB21+Y22</f>
        <v>0</v>
      </c>
      <c r="Z47" s="118">
        <f>Personnel!AC21+Z22</f>
        <v>0</v>
      </c>
      <c r="AA47" s="118">
        <f>Personnel!AD21+AA22</f>
        <v>0</v>
      </c>
      <c r="AB47" s="113">
        <f t="shared" si="16"/>
        <v>0</v>
      </c>
      <c r="AC47" s="118">
        <f>Personnel!AF21+AC22</f>
        <v>0</v>
      </c>
      <c r="AD47" s="118">
        <f>Personnel!AG21+AD22</f>
        <v>0</v>
      </c>
      <c r="AE47" s="113">
        <f t="shared" si="17"/>
        <v>0</v>
      </c>
      <c r="AF47" s="118">
        <f>Personnel!AI21+AF22</f>
        <v>0</v>
      </c>
      <c r="AG47" s="118">
        <f>Personnel!AJ21+AG22</f>
        <v>0</v>
      </c>
      <c r="AH47" s="113">
        <f t="shared" si="18"/>
        <v>0</v>
      </c>
      <c r="AI47" s="118">
        <f>Personnel!AL21+AI22</f>
        <v>0</v>
      </c>
      <c r="AJ47" s="118">
        <f>Personnel!AM21+AJ22</f>
        <v>0</v>
      </c>
      <c r="AK47" s="113">
        <f t="shared" si="19"/>
        <v>0</v>
      </c>
      <c r="AL47" s="8"/>
    </row>
    <row r="48" spans="2:38" ht="14.25" customHeight="1" x14ac:dyDescent="0.3">
      <c r="B48" s="5"/>
      <c r="C48" s="118">
        <f>Personnel!F22+C23</f>
        <v>0</v>
      </c>
      <c r="D48" s="118">
        <f>Personnel!G22+D23</f>
        <v>0</v>
      </c>
      <c r="E48" s="118">
        <f>Personnel!H22+E23</f>
        <v>0</v>
      </c>
      <c r="F48" s="118">
        <f>Personnel!I22+F23</f>
        <v>0</v>
      </c>
      <c r="G48" s="118">
        <f>Personnel!J22+G23</f>
        <v>0</v>
      </c>
      <c r="H48" s="118">
        <f>Personnel!K22+H23</f>
        <v>0</v>
      </c>
      <c r="I48" s="118">
        <f>Personnel!L22+I23</f>
        <v>0</v>
      </c>
      <c r="J48" s="118">
        <f>Personnel!M22+J23</f>
        <v>0</v>
      </c>
      <c r="K48" s="118">
        <f>Personnel!N22+K23</f>
        <v>0</v>
      </c>
      <c r="L48" s="118">
        <f>Personnel!O22+L23</f>
        <v>0</v>
      </c>
      <c r="M48" s="118">
        <f>Personnel!P22+M23</f>
        <v>0</v>
      </c>
      <c r="N48" s="118">
        <f>Personnel!Q22+N23</f>
        <v>0</v>
      </c>
      <c r="O48" s="113">
        <f t="shared" si="15"/>
        <v>0</v>
      </c>
      <c r="P48" s="118">
        <f>Personnel!S22+P23</f>
        <v>0</v>
      </c>
      <c r="Q48" s="118">
        <f>Personnel!T22+Q23</f>
        <v>0</v>
      </c>
      <c r="R48" s="118">
        <f>Personnel!U22+R23</f>
        <v>0</v>
      </c>
      <c r="S48" s="118">
        <f>Personnel!V22+S23</f>
        <v>0</v>
      </c>
      <c r="T48" s="118">
        <f>Personnel!W22+T23</f>
        <v>0</v>
      </c>
      <c r="U48" s="118">
        <f>Personnel!X22+U23</f>
        <v>0</v>
      </c>
      <c r="V48" s="118">
        <f>Personnel!Y22+V23</f>
        <v>0</v>
      </c>
      <c r="W48" s="118">
        <f>Personnel!Z22+W23</f>
        <v>0</v>
      </c>
      <c r="X48" s="118">
        <f>Personnel!AA22+X23</f>
        <v>0</v>
      </c>
      <c r="Y48" s="118">
        <f>Personnel!AB22+Y23</f>
        <v>0</v>
      </c>
      <c r="Z48" s="118">
        <f>Personnel!AC22+Z23</f>
        <v>0</v>
      </c>
      <c r="AA48" s="118">
        <f>Personnel!AD22+AA23</f>
        <v>0</v>
      </c>
      <c r="AB48" s="113">
        <f t="shared" si="16"/>
        <v>0</v>
      </c>
      <c r="AC48" s="118">
        <f>Personnel!AF22+AC23</f>
        <v>0</v>
      </c>
      <c r="AD48" s="118">
        <f>Personnel!AG22+AD23</f>
        <v>0</v>
      </c>
      <c r="AE48" s="113">
        <f t="shared" si="17"/>
        <v>0</v>
      </c>
      <c r="AF48" s="118">
        <f>Personnel!AI22+AF23</f>
        <v>0</v>
      </c>
      <c r="AG48" s="118">
        <f>Personnel!AJ22+AG23</f>
        <v>0</v>
      </c>
      <c r="AH48" s="113">
        <f t="shared" si="18"/>
        <v>0</v>
      </c>
      <c r="AI48" s="118">
        <f>Personnel!AL22+AI23</f>
        <v>0</v>
      </c>
      <c r="AJ48" s="118">
        <f>Personnel!AM22+AJ23</f>
        <v>0</v>
      </c>
      <c r="AK48" s="113">
        <f t="shared" si="19"/>
        <v>0</v>
      </c>
      <c r="AL48" s="8"/>
    </row>
    <row r="49" spans="2:38" ht="14.25" customHeight="1" x14ac:dyDescent="0.3">
      <c r="B49" s="5"/>
      <c r="C49" s="118">
        <f>Personnel!F23+C24</f>
        <v>0</v>
      </c>
      <c r="D49" s="118">
        <f>Personnel!G23+D24</f>
        <v>0</v>
      </c>
      <c r="E49" s="118">
        <f>Personnel!H23+E24</f>
        <v>0</v>
      </c>
      <c r="F49" s="118">
        <f>Personnel!I23+F24</f>
        <v>0</v>
      </c>
      <c r="G49" s="118">
        <f>Personnel!J23+G24</f>
        <v>0</v>
      </c>
      <c r="H49" s="118">
        <f>Personnel!K23+H24</f>
        <v>0</v>
      </c>
      <c r="I49" s="118">
        <f>Personnel!L23+I24</f>
        <v>0</v>
      </c>
      <c r="J49" s="118">
        <f>Personnel!M23+J24</f>
        <v>0</v>
      </c>
      <c r="K49" s="118">
        <f>Personnel!N23+K24</f>
        <v>0</v>
      </c>
      <c r="L49" s="118">
        <f>Personnel!O23+L24</f>
        <v>0</v>
      </c>
      <c r="M49" s="118">
        <f>Personnel!P23+M24</f>
        <v>0</v>
      </c>
      <c r="N49" s="118">
        <f>Personnel!Q23+N24</f>
        <v>0</v>
      </c>
      <c r="O49" s="113">
        <f t="shared" si="15"/>
        <v>0</v>
      </c>
      <c r="P49" s="118">
        <f>Personnel!S23+P24</f>
        <v>0</v>
      </c>
      <c r="Q49" s="118">
        <f>Personnel!T23+Q24</f>
        <v>0</v>
      </c>
      <c r="R49" s="118">
        <f>Personnel!U23+R24</f>
        <v>0</v>
      </c>
      <c r="S49" s="118">
        <f>Personnel!V23+S24</f>
        <v>0</v>
      </c>
      <c r="T49" s="118">
        <f>Personnel!W23+T24</f>
        <v>0</v>
      </c>
      <c r="U49" s="118">
        <f>Personnel!X23+U24</f>
        <v>0</v>
      </c>
      <c r="V49" s="118">
        <f>Personnel!Y23+V24</f>
        <v>0</v>
      </c>
      <c r="W49" s="118">
        <f>Personnel!Z23+W24</f>
        <v>0</v>
      </c>
      <c r="X49" s="118">
        <f>Personnel!AA23+X24</f>
        <v>0</v>
      </c>
      <c r="Y49" s="118">
        <f>Personnel!AB23+Y24</f>
        <v>0</v>
      </c>
      <c r="Z49" s="118">
        <f>Personnel!AC23+Z24</f>
        <v>0</v>
      </c>
      <c r="AA49" s="118">
        <f>Personnel!AD23+AA24</f>
        <v>0</v>
      </c>
      <c r="AB49" s="113">
        <f t="shared" si="16"/>
        <v>0</v>
      </c>
      <c r="AC49" s="118">
        <f>Personnel!AF23+AC24</f>
        <v>0</v>
      </c>
      <c r="AD49" s="118">
        <f>Personnel!AG23+AD24</f>
        <v>0</v>
      </c>
      <c r="AE49" s="113">
        <f t="shared" si="17"/>
        <v>0</v>
      </c>
      <c r="AF49" s="118">
        <f>Personnel!AI23+AF24</f>
        <v>0</v>
      </c>
      <c r="AG49" s="118">
        <f>Personnel!AJ23+AG24</f>
        <v>0</v>
      </c>
      <c r="AH49" s="113">
        <f t="shared" si="18"/>
        <v>0</v>
      </c>
      <c r="AI49" s="118">
        <f>Personnel!AL23+AI24</f>
        <v>0</v>
      </c>
      <c r="AJ49" s="118">
        <f>Personnel!AM23+AJ24</f>
        <v>0</v>
      </c>
      <c r="AK49" s="113">
        <f t="shared" si="19"/>
        <v>0</v>
      </c>
      <c r="AL49" s="8"/>
    </row>
    <row r="50" spans="2:38" ht="14.25" customHeight="1" x14ac:dyDescent="0.3">
      <c r="B50" s="5"/>
      <c r="C50" s="118">
        <f>Personnel!F24+C25</f>
        <v>0</v>
      </c>
      <c r="D50" s="118">
        <f>Personnel!G24+D25</f>
        <v>0</v>
      </c>
      <c r="E50" s="118">
        <f>Personnel!H24+E25</f>
        <v>0</v>
      </c>
      <c r="F50" s="118">
        <f>Personnel!I24+F25</f>
        <v>0</v>
      </c>
      <c r="G50" s="118">
        <f>Personnel!J24+G25</f>
        <v>0</v>
      </c>
      <c r="H50" s="118">
        <f>Personnel!K24+H25</f>
        <v>0</v>
      </c>
      <c r="I50" s="118">
        <f>Personnel!L24+I25</f>
        <v>0</v>
      </c>
      <c r="J50" s="118">
        <f>Personnel!M24+J25</f>
        <v>0</v>
      </c>
      <c r="K50" s="118">
        <f>Personnel!N24+K25</f>
        <v>0</v>
      </c>
      <c r="L50" s="118">
        <f>Personnel!O24+L25</f>
        <v>0</v>
      </c>
      <c r="M50" s="118">
        <f>Personnel!P24+M25</f>
        <v>0</v>
      </c>
      <c r="N50" s="118">
        <f>Personnel!Q24+N25</f>
        <v>0</v>
      </c>
      <c r="O50" s="113">
        <f t="shared" si="15"/>
        <v>0</v>
      </c>
      <c r="P50" s="118">
        <f>Personnel!S24+P25</f>
        <v>0</v>
      </c>
      <c r="Q50" s="118">
        <f>Personnel!T24+Q25</f>
        <v>0</v>
      </c>
      <c r="R50" s="118">
        <f>Personnel!U24+R25</f>
        <v>0</v>
      </c>
      <c r="S50" s="118">
        <f>Personnel!V24+S25</f>
        <v>0</v>
      </c>
      <c r="T50" s="118">
        <f>Personnel!W24+T25</f>
        <v>0</v>
      </c>
      <c r="U50" s="118">
        <f>Personnel!X24+U25</f>
        <v>0</v>
      </c>
      <c r="V50" s="118">
        <f>Personnel!Y24+V25</f>
        <v>0</v>
      </c>
      <c r="W50" s="118">
        <f>Personnel!Z24+W25</f>
        <v>0</v>
      </c>
      <c r="X50" s="118">
        <f>Personnel!AA24+X25</f>
        <v>0</v>
      </c>
      <c r="Y50" s="118">
        <f>Personnel!AB24+Y25</f>
        <v>0</v>
      </c>
      <c r="Z50" s="118">
        <f>Personnel!AC24+Z25</f>
        <v>0</v>
      </c>
      <c r="AA50" s="118">
        <f>Personnel!AD24+AA25</f>
        <v>0</v>
      </c>
      <c r="AB50" s="113">
        <f t="shared" si="16"/>
        <v>0</v>
      </c>
      <c r="AC50" s="118">
        <f>Personnel!AF24+AC25</f>
        <v>0</v>
      </c>
      <c r="AD50" s="118">
        <f>Personnel!AG24+AD25</f>
        <v>0</v>
      </c>
      <c r="AE50" s="113">
        <f t="shared" si="17"/>
        <v>0</v>
      </c>
      <c r="AF50" s="118">
        <f>Personnel!AI24+AF25</f>
        <v>0</v>
      </c>
      <c r="AG50" s="118">
        <f>Personnel!AJ24+AG25</f>
        <v>0</v>
      </c>
      <c r="AH50" s="113">
        <f t="shared" si="18"/>
        <v>0</v>
      </c>
      <c r="AI50" s="118">
        <f>Personnel!AL24+AI25</f>
        <v>0</v>
      </c>
      <c r="AJ50" s="118">
        <f>Personnel!AM24+AJ25</f>
        <v>0</v>
      </c>
      <c r="AK50" s="113">
        <f t="shared" si="19"/>
        <v>0</v>
      </c>
      <c r="AL50" s="8"/>
    </row>
    <row r="51" spans="2:38" ht="14.25" customHeight="1" x14ac:dyDescent="0.3">
      <c r="B51" s="5"/>
      <c r="C51" s="118">
        <f>Personnel!F25+C26</f>
        <v>0</v>
      </c>
      <c r="D51" s="118">
        <f>Personnel!G25+D26</f>
        <v>0</v>
      </c>
      <c r="E51" s="118">
        <f>Personnel!H25+E26</f>
        <v>0</v>
      </c>
      <c r="F51" s="118">
        <f>Personnel!I25+F26</f>
        <v>0</v>
      </c>
      <c r="G51" s="118">
        <f>Personnel!J25+G26</f>
        <v>0</v>
      </c>
      <c r="H51" s="118">
        <f>Personnel!K25+H26</f>
        <v>0</v>
      </c>
      <c r="I51" s="118">
        <f>Personnel!L25+I26</f>
        <v>0</v>
      </c>
      <c r="J51" s="118">
        <f>Personnel!M25+J26</f>
        <v>0</v>
      </c>
      <c r="K51" s="118">
        <f>Personnel!N25+K26</f>
        <v>0</v>
      </c>
      <c r="L51" s="118">
        <f>Personnel!O25+L26</f>
        <v>0</v>
      </c>
      <c r="M51" s="118">
        <f>Personnel!P25+M26</f>
        <v>0</v>
      </c>
      <c r="N51" s="118">
        <f>Personnel!Q25+N26</f>
        <v>0</v>
      </c>
      <c r="O51" s="113">
        <f t="shared" si="15"/>
        <v>0</v>
      </c>
      <c r="P51" s="118">
        <f>Personnel!S25+P26</f>
        <v>0</v>
      </c>
      <c r="Q51" s="118">
        <f>Personnel!T25+Q26</f>
        <v>0</v>
      </c>
      <c r="R51" s="118">
        <f>Personnel!U25+R26</f>
        <v>0</v>
      </c>
      <c r="S51" s="118">
        <f>Personnel!V25+S26</f>
        <v>0</v>
      </c>
      <c r="T51" s="118">
        <f>Personnel!W25+T26</f>
        <v>0</v>
      </c>
      <c r="U51" s="118">
        <f>Personnel!X25+U26</f>
        <v>0</v>
      </c>
      <c r="V51" s="118">
        <f>Personnel!Y25+V26</f>
        <v>0</v>
      </c>
      <c r="W51" s="118">
        <f>Personnel!Z25+W26</f>
        <v>0</v>
      </c>
      <c r="X51" s="118">
        <f>Personnel!AA25+X26</f>
        <v>0</v>
      </c>
      <c r="Y51" s="118">
        <f>Personnel!AB25+Y26</f>
        <v>0</v>
      </c>
      <c r="Z51" s="118">
        <f>Personnel!AC25+Z26</f>
        <v>0</v>
      </c>
      <c r="AA51" s="118">
        <f>Personnel!AD25+AA26</f>
        <v>0</v>
      </c>
      <c r="AB51" s="113">
        <f t="shared" si="16"/>
        <v>0</v>
      </c>
      <c r="AC51" s="118">
        <f>Personnel!AF25+AC26</f>
        <v>0</v>
      </c>
      <c r="AD51" s="118">
        <f>Personnel!AG25+AD26</f>
        <v>0</v>
      </c>
      <c r="AE51" s="113">
        <f t="shared" si="17"/>
        <v>0</v>
      </c>
      <c r="AF51" s="118">
        <f>Personnel!AI25+AF26</f>
        <v>0</v>
      </c>
      <c r="AG51" s="118">
        <f>Personnel!AJ25+AG26</f>
        <v>0</v>
      </c>
      <c r="AH51" s="113">
        <f t="shared" si="18"/>
        <v>0</v>
      </c>
      <c r="AI51" s="118">
        <f>Personnel!AL25+AI26</f>
        <v>0</v>
      </c>
      <c r="AJ51" s="118">
        <f>Personnel!AM25+AJ26</f>
        <v>0</v>
      </c>
      <c r="AK51" s="113">
        <f t="shared" si="19"/>
        <v>0</v>
      </c>
      <c r="AL51" s="8"/>
    </row>
    <row r="52" spans="2:38" ht="14.25" customHeight="1" x14ac:dyDescent="0.3">
      <c r="B52" s="5"/>
      <c r="C52" s="118">
        <f>Personnel!F26+C27</f>
        <v>0</v>
      </c>
      <c r="D52" s="118">
        <f>Personnel!G26+D27</f>
        <v>0</v>
      </c>
      <c r="E52" s="118">
        <f>Personnel!H26+E27</f>
        <v>0</v>
      </c>
      <c r="F52" s="118">
        <f>Personnel!I26+F27</f>
        <v>0</v>
      </c>
      <c r="G52" s="118">
        <f>Personnel!J26+G27</f>
        <v>0</v>
      </c>
      <c r="H52" s="118">
        <f>Personnel!K26+H27</f>
        <v>0</v>
      </c>
      <c r="I52" s="118">
        <f>Personnel!L26+I27</f>
        <v>0</v>
      </c>
      <c r="J52" s="118">
        <f>Personnel!M26+J27</f>
        <v>0</v>
      </c>
      <c r="K52" s="118">
        <f>Personnel!N26+K27</f>
        <v>0</v>
      </c>
      <c r="L52" s="118">
        <f>Personnel!O26+L27</f>
        <v>0</v>
      </c>
      <c r="M52" s="118">
        <f>Personnel!P26+M27</f>
        <v>0</v>
      </c>
      <c r="N52" s="118">
        <f>Personnel!Q26+N27</f>
        <v>0</v>
      </c>
      <c r="O52" s="113">
        <f t="shared" si="15"/>
        <v>0</v>
      </c>
      <c r="P52" s="118">
        <f>Personnel!S26+P27</f>
        <v>0</v>
      </c>
      <c r="Q52" s="118">
        <f>Personnel!T26+Q27</f>
        <v>0</v>
      </c>
      <c r="R52" s="118">
        <f>Personnel!U26+R27</f>
        <v>0</v>
      </c>
      <c r="S52" s="118">
        <f>Personnel!V26+S27</f>
        <v>0</v>
      </c>
      <c r="T52" s="118">
        <f>Personnel!W26+T27</f>
        <v>0</v>
      </c>
      <c r="U52" s="118">
        <f>Personnel!X26+U27</f>
        <v>0</v>
      </c>
      <c r="V52" s="118">
        <f>Personnel!Y26+V27</f>
        <v>0</v>
      </c>
      <c r="W52" s="118">
        <f>Personnel!Z26+W27</f>
        <v>0</v>
      </c>
      <c r="X52" s="118">
        <f>Personnel!AA26+X27</f>
        <v>0</v>
      </c>
      <c r="Y52" s="118">
        <f>Personnel!AB26+Y27</f>
        <v>0</v>
      </c>
      <c r="Z52" s="118">
        <f>Personnel!AC26+Z27</f>
        <v>0</v>
      </c>
      <c r="AA52" s="118">
        <f>Personnel!AD26+AA27</f>
        <v>0</v>
      </c>
      <c r="AB52" s="113">
        <f t="shared" si="16"/>
        <v>0</v>
      </c>
      <c r="AC52" s="118">
        <f>Personnel!AF26+AC27</f>
        <v>0</v>
      </c>
      <c r="AD52" s="118">
        <f>Personnel!AG26+AD27</f>
        <v>0</v>
      </c>
      <c r="AE52" s="113">
        <f t="shared" si="17"/>
        <v>0</v>
      </c>
      <c r="AF52" s="118">
        <f>Personnel!AI26+AF27</f>
        <v>0</v>
      </c>
      <c r="AG52" s="118">
        <f>Personnel!AJ26+AG27</f>
        <v>0</v>
      </c>
      <c r="AH52" s="113">
        <f t="shared" si="18"/>
        <v>0</v>
      </c>
      <c r="AI52" s="118">
        <f>Personnel!AL26+AI27</f>
        <v>0</v>
      </c>
      <c r="AJ52" s="118">
        <f>Personnel!AM26+AJ27</f>
        <v>0</v>
      </c>
      <c r="AK52" s="113">
        <f t="shared" si="19"/>
        <v>0</v>
      </c>
      <c r="AL52" s="8"/>
    </row>
    <row r="53" spans="2:38" ht="14.25" customHeight="1" x14ac:dyDescent="0.3">
      <c r="B53" s="5"/>
      <c r="C53" s="118">
        <f>Personnel!F27+C28</f>
        <v>0</v>
      </c>
      <c r="D53" s="118">
        <f>Personnel!G27+D28</f>
        <v>0</v>
      </c>
      <c r="E53" s="118">
        <f>Personnel!H27+E28</f>
        <v>0</v>
      </c>
      <c r="F53" s="118">
        <f>Personnel!I27+F28</f>
        <v>0</v>
      </c>
      <c r="G53" s="118">
        <f>Personnel!J27+G28</f>
        <v>0</v>
      </c>
      <c r="H53" s="118">
        <f>Personnel!K27+H28</f>
        <v>0</v>
      </c>
      <c r="I53" s="118">
        <f>Personnel!L27+I28</f>
        <v>0</v>
      </c>
      <c r="J53" s="118">
        <f>Personnel!M27+J28</f>
        <v>0</v>
      </c>
      <c r="K53" s="118">
        <f>Personnel!N27+K28</f>
        <v>0</v>
      </c>
      <c r="L53" s="118">
        <f>Personnel!O27+L28</f>
        <v>0</v>
      </c>
      <c r="M53" s="118">
        <f>Personnel!P27+M28</f>
        <v>0</v>
      </c>
      <c r="N53" s="118">
        <f>Personnel!Q27+N28</f>
        <v>0</v>
      </c>
      <c r="O53" s="113">
        <f t="shared" si="15"/>
        <v>0</v>
      </c>
      <c r="P53" s="118">
        <f>Personnel!S27+P28</f>
        <v>0</v>
      </c>
      <c r="Q53" s="118">
        <f>Personnel!T27+Q28</f>
        <v>0</v>
      </c>
      <c r="R53" s="118">
        <f>Personnel!U27+R28</f>
        <v>0</v>
      </c>
      <c r="S53" s="118">
        <f>Personnel!V27+S28</f>
        <v>0</v>
      </c>
      <c r="T53" s="118">
        <f>Personnel!W27+T28</f>
        <v>0</v>
      </c>
      <c r="U53" s="118">
        <f>Personnel!X27+U28</f>
        <v>0</v>
      </c>
      <c r="V53" s="118">
        <f>Personnel!Y27+V28</f>
        <v>0</v>
      </c>
      <c r="W53" s="118">
        <f>Personnel!Z27+W28</f>
        <v>0</v>
      </c>
      <c r="X53" s="118">
        <f>Personnel!AA27+X28</f>
        <v>0</v>
      </c>
      <c r="Y53" s="118">
        <f>Personnel!AB27+Y28</f>
        <v>0</v>
      </c>
      <c r="Z53" s="118">
        <f>Personnel!AC27+Z28</f>
        <v>0</v>
      </c>
      <c r="AA53" s="118">
        <f>Personnel!AD27+AA28</f>
        <v>0</v>
      </c>
      <c r="AB53" s="113">
        <f t="shared" si="16"/>
        <v>0</v>
      </c>
      <c r="AC53" s="118">
        <f>Personnel!AF27+AC28</f>
        <v>0</v>
      </c>
      <c r="AD53" s="118">
        <f>Personnel!AG27+AD28</f>
        <v>0</v>
      </c>
      <c r="AE53" s="113">
        <f t="shared" si="17"/>
        <v>0</v>
      </c>
      <c r="AF53" s="118">
        <f>Personnel!AI27+AF28</f>
        <v>0</v>
      </c>
      <c r="AG53" s="118">
        <f>Personnel!AJ27+AG28</f>
        <v>0</v>
      </c>
      <c r="AH53" s="113">
        <f t="shared" si="18"/>
        <v>0</v>
      </c>
      <c r="AI53" s="118">
        <f>Personnel!AL27+AI28</f>
        <v>0</v>
      </c>
      <c r="AJ53" s="118">
        <f>Personnel!AM27+AJ28</f>
        <v>0</v>
      </c>
      <c r="AK53" s="113">
        <f t="shared" si="19"/>
        <v>0</v>
      </c>
      <c r="AL53" s="8"/>
    </row>
    <row r="54" spans="2:38" ht="14.25" customHeight="1" x14ac:dyDescent="0.3">
      <c r="B54" s="5"/>
      <c r="C54" s="118">
        <f>Personnel!F28+C29</f>
        <v>0</v>
      </c>
      <c r="D54" s="118">
        <f>Personnel!G28+D29</f>
        <v>0</v>
      </c>
      <c r="E54" s="118">
        <f>Personnel!H28+E29</f>
        <v>0</v>
      </c>
      <c r="F54" s="118">
        <f>Personnel!I28+F29</f>
        <v>0</v>
      </c>
      <c r="G54" s="118">
        <f>Personnel!J28+G29</f>
        <v>0</v>
      </c>
      <c r="H54" s="118">
        <f>Personnel!K28+H29</f>
        <v>0</v>
      </c>
      <c r="I54" s="118">
        <f>Personnel!L28+I29</f>
        <v>0</v>
      </c>
      <c r="J54" s="118">
        <f>Personnel!M28+J29</f>
        <v>0</v>
      </c>
      <c r="K54" s="118">
        <f>Personnel!N28+K29</f>
        <v>0</v>
      </c>
      <c r="L54" s="118">
        <f>Personnel!O28+L29</f>
        <v>0</v>
      </c>
      <c r="M54" s="118">
        <f>Personnel!P28+M29</f>
        <v>0</v>
      </c>
      <c r="N54" s="118">
        <f>Personnel!Q28+N29</f>
        <v>0</v>
      </c>
      <c r="O54" s="113">
        <f t="shared" si="15"/>
        <v>0</v>
      </c>
      <c r="P54" s="118">
        <f>Personnel!S28+P29</f>
        <v>0</v>
      </c>
      <c r="Q54" s="118">
        <f>Personnel!T28+Q29</f>
        <v>0</v>
      </c>
      <c r="R54" s="118">
        <f>Personnel!U28+R29</f>
        <v>0</v>
      </c>
      <c r="S54" s="118">
        <f>Personnel!V28+S29</f>
        <v>0</v>
      </c>
      <c r="T54" s="118">
        <f>Personnel!W28+T29</f>
        <v>0</v>
      </c>
      <c r="U54" s="118">
        <f>Personnel!X28+U29</f>
        <v>0</v>
      </c>
      <c r="V54" s="118">
        <f>Personnel!Y28+V29</f>
        <v>0</v>
      </c>
      <c r="W54" s="118">
        <f>Personnel!Z28+W29</f>
        <v>0</v>
      </c>
      <c r="X54" s="118">
        <f>Personnel!AA28+X29</f>
        <v>0</v>
      </c>
      <c r="Y54" s="118">
        <f>Personnel!AB28+Y29</f>
        <v>0</v>
      </c>
      <c r="Z54" s="118">
        <f>Personnel!AC28+Z29</f>
        <v>0</v>
      </c>
      <c r="AA54" s="118">
        <f>Personnel!AD28+AA29</f>
        <v>0</v>
      </c>
      <c r="AB54" s="113">
        <f t="shared" si="16"/>
        <v>0</v>
      </c>
      <c r="AC54" s="118">
        <f>Personnel!AF28+AC29</f>
        <v>0</v>
      </c>
      <c r="AD54" s="118">
        <f>Personnel!AG28+AD29</f>
        <v>0</v>
      </c>
      <c r="AE54" s="113">
        <f t="shared" si="17"/>
        <v>0</v>
      </c>
      <c r="AF54" s="118">
        <f>Personnel!AI28+AF29</f>
        <v>0</v>
      </c>
      <c r="AG54" s="118">
        <f>Personnel!AJ28+AG29</f>
        <v>0</v>
      </c>
      <c r="AH54" s="113">
        <f t="shared" si="18"/>
        <v>0</v>
      </c>
      <c r="AI54" s="118">
        <f>Personnel!AL28+AI29</f>
        <v>0</v>
      </c>
      <c r="AJ54" s="118">
        <f>Personnel!AM28+AJ29</f>
        <v>0</v>
      </c>
      <c r="AK54" s="113">
        <f t="shared" si="19"/>
        <v>0</v>
      </c>
      <c r="AL54" s="8"/>
    </row>
    <row r="55" spans="2:38" ht="14.25" customHeight="1" x14ac:dyDescent="0.3">
      <c r="B55" s="5"/>
      <c r="C55" s="118">
        <f>Personnel!F29+C30</f>
        <v>0</v>
      </c>
      <c r="D55" s="118">
        <f>Personnel!G29+D30</f>
        <v>0</v>
      </c>
      <c r="E55" s="118">
        <f>Personnel!H29+E30</f>
        <v>0</v>
      </c>
      <c r="F55" s="118">
        <f>Personnel!I29+F30</f>
        <v>0</v>
      </c>
      <c r="G55" s="118">
        <f>Personnel!J29+G30</f>
        <v>0</v>
      </c>
      <c r="H55" s="118">
        <f>Personnel!K29+H30</f>
        <v>0</v>
      </c>
      <c r="I55" s="118">
        <f>Personnel!L29+I30</f>
        <v>0</v>
      </c>
      <c r="J55" s="118">
        <f>Personnel!M29+J30</f>
        <v>0</v>
      </c>
      <c r="K55" s="118">
        <f>Personnel!N29+K30</f>
        <v>0</v>
      </c>
      <c r="L55" s="118">
        <f>Personnel!O29+L30</f>
        <v>0</v>
      </c>
      <c r="M55" s="118">
        <f>Personnel!P29+M30</f>
        <v>0</v>
      </c>
      <c r="N55" s="118">
        <f>Personnel!Q29+N30</f>
        <v>0</v>
      </c>
      <c r="O55" s="113">
        <f t="shared" si="15"/>
        <v>0</v>
      </c>
      <c r="P55" s="118">
        <f>Personnel!S29+P30</f>
        <v>0</v>
      </c>
      <c r="Q55" s="118">
        <f>Personnel!T29+Q30</f>
        <v>0</v>
      </c>
      <c r="R55" s="118">
        <f>Personnel!U29+R30</f>
        <v>0</v>
      </c>
      <c r="S55" s="118">
        <f>Personnel!V29+S30</f>
        <v>0</v>
      </c>
      <c r="T55" s="118">
        <f>Personnel!W29+T30</f>
        <v>0</v>
      </c>
      <c r="U55" s="118">
        <f>Personnel!X29+U30</f>
        <v>0</v>
      </c>
      <c r="V55" s="118">
        <f>Personnel!Y29+V30</f>
        <v>0</v>
      </c>
      <c r="W55" s="118">
        <f>Personnel!Z29+W30</f>
        <v>0</v>
      </c>
      <c r="X55" s="118">
        <f>Personnel!AA29+X30</f>
        <v>0</v>
      </c>
      <c r="Y55" s="118">
        <f>Personnel!AB29+Y30</f>
        <v>0</v>
      </c>
      <c r="Z55" s="118">
        <f>Personnel!AC29+Z30</f>
        <v>0</v>
      </c>
      <c r="AA55" s="118">
        <f>Personnel!AD29+AA30</f>
        <v>0</v>
      </c>
      <c r="AB55" s="113">
        <f t="shared" si="16"/>
        <v>0</v>
      </c>
      <c r="AC55" s="118">
        <f>Personnel!AF29+AC30</f>
        <v>0</v>
      </c>
      <c r="AD55" s="118">
        <f>Personnel!AG29+AD30</f>
        <v>0</v>
      </c>
      <c r="AE55" s="113">
        <f t="shared" si="17"/>
        <v>0</v>
      </c>
      <c r="AF55" s="118">
        <f>Personnel!AI29+AF30</f>
        <v>0</v>
      </c>
      <c r="AG55" s="118">
        <f>Personnel!AJ29+AG30</f>
        <v>0</v>
      </c>
      <c r="AH55" s="113">
        <f t="shared" si="18"/>
        <v>0</v>
      </c>
      <c r="AI55" s="118">
        <f>Personnel!AL29+AI30</f>
        <v>0</v>
      </c>
      <c r="AJ55" s="118">
        <f>Personnel!AM29+AJ30</f>
        <v>0</v>
      </c>
      <c r="AK55" s="113">
        <f t="shared" si="19"/>
        <v>0</v>
      </c>
      <c r="AL55" s="8"/>
    </row>
    <row r="56" spans="2:38" ht="14.25" customHeight="1" x14ac:dyDescent="0.3">
      <c r="B56" s="5"/>
      <c r="C56" s="138">
        <f t="shared" ref="C56:N56" si="20">SUM(C36:C55)</f>
        <v>0</v>
      </c>
      <c r="D56" s="138">
        <f t="shared" si="20"/>
        <v>0</v>
      </c>
      <c r="E56" s="138">
        <f t="shared" si="20"/>
        <v>0</v>
      </c>
      <c r="F56" s="138">
        <f t="shared" si="20"/>
        <v>0</v>
      </c>
      <c r="G56" s="138">
        <f t="shared" si="20"/>
        <v>0</v>
      </c>
      <c r="H56" s="138">
        <f t="shared" si="20"/>
        <v>0</v>
      </c>
      <c r="I56" s="138">
        <f t="shared" si="20"/>
        <v>0</v>
      </c>
      <c r="J56" s="138">
        <f t="shared" si="20"/>
        <v>0</v>
      </c>
      <c r="K56" s="138">
        <f t="shared" si="20"/>
        <v>0</v>
      </c>
      <c r="L56" s="138">
        <f t="shared" si="20"/>
        <v>0</v>
      </c>
      <c r="M56" s="138">
        <f t="shared" si="20"/>
        <v>0</v>
      </c>
      <c r="N56" s="138">
        <f t="shared" si="20"/>
        <v>0</v>
      </c>
      <c r="O56" s="120">
        <f t="shared" si="15"/>
        <v>0</v>
      </c>
      <c r="P56" s="138">
        <f t="shared" ref="P56:AA56" si="21">SUM(P36:P55)</f>
        <v>0</v>
      </c>
      <c r="Q56" s="138">
        <f t="shared" si="21"/>
        <v>0</v>
      </c>
      <c r="R56" s="138">
        <f t="shared" si="21"/>
        <v>0</v>
      </c>
      <c r="S56" s="138">
        <f t="shared" si="21"/>
        <v>0</v>
      </c>
      <c r="T56" s="138">
        <f t="shared" si="21"/>
        <v>0</v>
      </c>
      <c r="U56" s="138">
        <f t="shared" si="21"/>
        <v>0</v>
      </c>
      <c r="V56" s="138">
        <f t="shared" si="21"/>
        <v>0</v>
      </c>
      <c r="W56" s="138">
        <f t="shared" si="21"/>
        <v>0</v>
      </c>
      <c r="X56" s="138">
        <f t="shared" si="21"/>
        <v>0</v>
      </c>
      <c r="Y56" s="138">
        <f t="shared" si="21"/>
        <v>0</v>
      </c>
      <c r="Z56" s="138">
        <f t="shared" si="21"/>
        <v>0</v>
      </c>
      <c r="AA56" s="138">
        <f t="shared" si="21"/>
        <v>0</v>
      </c>
      <c r="AB56" s="120">
        <f t="shared" si="16"/>
        <v>0</v>
      </c>
      <c r="AC56" s="138">
        <f t="shared" ref="AC56:AD56" si="22">SUM(AC36:AC55)</f>
        <v>0</v>
      </c>
      <c r="AD56" s="138">
        <f t="shared" si="22"/>
        <v>0</v>
      </c>
      <c r="AE56" s="120">
        <f t="shared" si="17"/>
        <v>0</v>
      </c>
      <c r="AF56" s="138">
        <f t="shared" ref="AF56:AG56" si="23">SUM(AF36:AF55)</f>
        <v>0</v>
      </c>
      <c r="AG56" s="138">
        <f t="shared" si="23"/>
        <v>0</v>
      </c>
      <c r="AH56" s="120">
        <f t="shared" si="18"/>
        <v>0</v>
      </c>
      <c r="AI56" s="138">
        <f t="shared" ref="AI56:AJ56" si="24">SUM(AI36:AI55)</f>
        <v>0</v>
      </c>
      <c r="AJ56" s="138">
        <f t="shared" si="24"/>
        <v>0</v>
      </c>
      <c r="AK56" s="120">
        <f t="shared" si="19"/>
        <v>0</v>
      </c>
      <c r="AL56" s="8"/>
    </row>
    <row r="57" spans="2:38" ht="14.25" customHeight="1" x14ac:dyDescent="0.3">
      <c r="B57" s="40"/>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3"/>
    </row>
    <row r="58" spans="2:38" ht="14.25" customHeight="1" x14ac:dyDescent="0.25"/>
    <row r="59" spans="2:38" ht="14.25" customHeight="1" x14ac:dyDescent="0.25"/>
    <row r="60" spans="2:38" ht="14.25" customHeight="1" x14ac:dyDescent="0.25"/>
    <row r="61" spans="2:38" ht="14.25" customHeight="1" x14ac:dyDescent="0.25"/>
    <row r="62" spans="2:38" ht="14.25" customHeight="1" x14ac:dyDescent="0.25"/>
    <row r="63" spans="2:38" ht="14.25" customHeight="1" x14ac:dyDescent="0.25"/>
    <row r="64" spans="2:38"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3">
    <mergeCell ref="AI34:AK34"/>
    <mergeCell ref="C3:F3"/>
    <mergeCell ref="C8:O8"/>
    <mergeCell ref="C9:O9"/>
    <mergeCell ref="P9:AB9"/>
    <mergeCell ref="AC9:AE9"/>
    <mergeCell ref="AF9:AH9"/>
    <mergeCell ref="AI9:AK9"/>
    <mergeCell ref="C33:O33"/>
    <mergeCell ref="C34:O34"/>
    <mergeCell ref="P34:AB34"/>
    <mergeCell ref="AC34:AE34"/>
    <mergeCell ref="AF34:AH34"/>
  </mergeCells>
  <dataValidations count="1">
    <dataValidation type="decimal" operator="greaterThanOrEqual" allowBlank="1" showErrorMessage="1" sqref="C11:N30 P11:AA30 AC11:AD30 AF11:AG30 AI11:AJ30 C36:N55 P36:AA55 AC36:AD55 AF36:AG55 AI36:AJ55">
      <formula1>0</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BT1000"/>
  <sheetViews>
    <sheetView showGridLines="0" workbookViewId="0">
      <pane xSplit="3" ySplit="8" topLeftCell="D9" activePane="bottomRight" state="frozen"/>
      <selection pane="topRight" activeCell="D1" sqref="D1"/>
      <selection pane="bottomLeft" activeCell="A9" sqref="A9"/>
      <selection pane="bottomRight" activeCell="C19" sqref="C19"/>
    </sheetView>
  </sheetViews>
  <sheetFormatPr baseColWidth="10" defaultColWidth="12.59765625" defaultRowHeight="15" customHeight="1" x14ac:dyDescent="0.25"/>
  <cols>
    <col min="1" max="1" width="3.09765625" customWidth="1"/>
    <col min="2" max="2" width="2.8984375" customWidth="1"/>
    <col min="3" max="3" width="28.3984375" customWidth="1"/>
    <col min="4" max="8" width="11" customWidth="1"/>
    <col min="9" max="9" width="3.09765625" customWidth="1"/>
    <col min="10" max="12" width="10" customWidth="1"/>
    <col min="13" max="69" width="9.3984375" customWidth="1"/>
    <col min="70" max="70" width="2.59765625" customWidth="1"/>
    <col min="71" max="72" width="9.3984375" customWidth="1"/>
  </cols>
  <sheetData>
    <row r="1" spans="2:72" ht="14.25" customHeight="1" x14ac:dyDescent="0.25"/>
    <row r="2" spans="2:72" ht="14.25" customHeight="1" x14ac:dyDescent="0.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3"/>
    </row>
    <row r="3" spans="2:72" ht="14.25" customHeight="1" x14ac:dyDescent="0.3">
      <c r="B3" s="5"/>
      <c r="C3" s="7" t="s">
        <v>122</v>
      </c>
      <c r="D3" s="64"/>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8"/>
    </row>
    <row r="4" spans="2:72" ht="14.25" customHeight="1" x14ac:dyDescent="0.3">
      <c r="B4" s="5"/>
      <c r="C4" s="41"/>
      <c r="D4" s="64"/>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8"/>
    </row>
    <row r="5" spans="2:72" ht="37.5" customHeight="1" x14ac:dyDescent="0.3">
      <c r="B5" s="5"/>
      <c r="C5" s="122" t="s">
        <v>123</v>
      </c>
      <c r="D5" s="123"/>
      <c r="E5" s="123"/>
      <c r="F5" s="123"/>
      <c r="G5" s="123"/>
      <c r="H5" s="123"/>
      <c r="I5" s="123"/>
      <c r="J5" s="123"/>
      <c r="K5" s="123"/>
      <c r="L5" s="123"/>
      <c r="M5" s="123"/>
      <c r="N5" s="123"/>
      <c r="O5" s="123"/>
      <c r="P5" s="123"/>
      <c r="Q5" s="123"/>
      <c r="R5" s="102"/>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8"/>
    </row>
    <row r="6" spans="2:72" ht="14.25" customHeight="1" x14ac:dyDescent="0.3">
      <c r="B6" s="5"/>
      <c r="C6" s="41"/>
      <c r="D6" s="64"/>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8"/>
    </row>
    <row r="7" spans="2:72" ht="14.25" customHeight="1" x14ac:dyDescent="0.3">
      <c r="B7" s="5"/>
      <c r="C7" s="9"/>
      <c r="D7" s="308" t="s">
        <v>124</v>
      </c>
      <c r="E7" s="278"/>
      <c r="F7" s="278"/>
      <c r="G7" s="278"/>
      <c r="H7" s="272"/>
      <c r="I7" s="9"/>
      <c r="J7" s="297">
        <f>YEAR(CONFIG!D7)</f>
        <v>2021</v>
      </c>
      <c r="K7" s="278"/>
      <c r="L7" s="278"/>
      <c r="M7" s="278"/>
      <c r="N7" s="278"/>
      <c r="O7" s="278"/>
      <c r="P7" s="278"/>
      <c r="Q7" s="278"/>
      <c r="R7" s="278"/>
      <c r="S7" s="278"/>
      <c r="T7" s="278"/>
      <c r="U7" s="298"/>
      <c r="V7" s="297">
        <f>+J7+1</f>
        <v>2022</v>
      </c>
      <c r="W7" s="278"/>
      <c r="X7" s="278"/>
      <c r="Y7" s="278"/>
      <c r="Z7" s="278"/>
      <c r="AA7" s="278"/>
      <c r="AB7" s="278"/>
      <c r="AC7" s="278"/>
      <c r="AD7" s="278"/>
      <c r="AE7" s="278"/>
      <c r="AF7" s="278"/>
      <c r="AG7" s="272"/>
      <c r="AH7" s="297">
        <f>+V7+1</f>
        <v>2023</v>
      </c>
      <c r="AI7" s="278"/>
      <c r="AJ7" s="278"/>
      <c r="AK7" s="278"/>
      <c r="AL7" s="278"/>
      <c r="AM7" s="278"/>
      <c r="AN7" s="278"/>
      <c r="AO7" s="278"/>
      <c r="AP7" s="278"/>
      <c r="AQ7" s="278"/>
      <c r="AR7" s="278"/>
      <c r="AS7" s="272"/>
      <c r="AT7" s="297">
        <f>+AH7+1</f>
        <v>2024</v>
      </c>
      <c r="AU7" s="278"/>
      <c r="AV7" s="278"/>
      <c r="AW7" s="278"/>
      <c r="AX7" s="278"/>
      <c r="AY7" s="278"/>
      <c r="AZ7" s="278"/>
      <c r="BA7" s="278"/>
      <c r="BB7" s="278"/>
      <c r="BC7" s="278"/>
      <c r="BD7" s="278"/>
      <c r="BE7" s="272"/>
      <c r="BF7" s="297">
        <f>+AT7+1</f>
        <v>2025</v>
      </c>
      <c r="BG7" s="278"/>
      <c r="BH7" s="278"/>
      <c r="BI7" s="278"/>
      <c r="BJ7" s="278"/>
      <c r="BK7" s="278"/>
      <c r="BL7" s="278"/>
      <c r="BM7" s="278"/>
      <c r="BN7" s="278"/>
      <c r="BO7" s="278"/>
      <c r="BP7" s="278"/>
      <c r="BQ7" s="272"/>
      <c r="BR7" s="8"/>
      <c r="BT7" s="124" t="s">
        <v>125</v>
      </c>
    </row>
    <row r="8" spans="2:72" ht="15" customHeight="1" x14ac:dyDescent="0.3">
      <c r="B8" s="5"/>
      <c r="C8" s="125" t="s">
        <v>69</v>
      </c>
      <c r="D8" s="125">
        <f>YEAR(CONFIG!D7)</f>
        <v>2021</v>
      </c>
      <c r="E8" s="125">
        <f t="shared" ref="E8:H8" si="0">+D8+1</f>
        <v>2022</v>
      </c>
      <c r="F8" s="125">
        <f t="shared" si="0"/>
        <v>2023</v>
      </c>
      <c r="G8" s="125">
        <f t="shared" si="0"/>
        <v>2024</v>
      </c>
      <c r="H8" s="125">
        <f t="shared" si="0"/>
        <v>2025</v>
      </c>
      <c r="I8" s="9"/>
      <c r="J8" s="81">
        <f>CONFIG!$D$7</f>
        <v>44197</v>
      </c>
      <c r="K8" s="81">
        <f t="shared" ref="K8:BQ8" si="1">DATE(YEAR(J8),MONTH(J8)+1,DAY(J8))</f>
        <v>44228</v>
      </c>
      <c r="L8" s="81">
        <f t="shared" si="1"/>
        <v>44256</v>
      </c>
      <c r="M8" s="81">
        <f t="shared" si="1"/>
        <v>44287</v>
      </c>
      <c r="N8" s="81">
        <f t="shared" si="1"/>
        <v>44317</v>
      </c>
      <c r="O8" s="81">
        <f t="shared" si="1"/>
        <v>44348</v>
      </c>
      <c r="P8" s="81">
        <f t="shared" si="1"/>
        <v>44378</v>
      </c>
      <c r="Q8" s="81">
        <f t="shared" si="1"/>
        <v>44409</v>
      </c>
      <c r="R8" s="81">
        <f t="shared" si="1"/>
        <v>44440</v>
      </c>
      <c r="S8" s="81">
        <f t="shared" si="1"/>
        <v>44470</v>
      </c>
      <c r="T8" s="81">
        <f t="shared" si="1"/>
        <v>44501</v>
      </c>
      <c r="U8" s="81">
        <f t="shared" si="1"/>
        <v>44531</v>
      </c>
      <c r="V8" s="81">
        <f t="shared" si="1"/>
        <v>44562</v>
      </c>
      <c r="W8" s="81">
        <f t="shared" si="1"/>
        <v>44593</v>
      </c>
      <c r="X8" s="81">
        <f t="shared" si="1"/>
        <v>44621</v>
      </c>
      <c r="Y8" s="81">
        <f t="shared" si="1"/>
        <v>44652</v>
      </c>
      <c r="Z8" s="81">
        <f t="shared" si="1"/>
        <v>44682</v>
      </c>
      <c r="AA8" s="81">
        <f t="shared" si="1"/>
        <v>44713</v>
      </c>
      <c r="AB8" s="81">
        <f t="shared" si="1"/>
        <v>44743</v>
      </c>
      <c r="AC8" s="81">
        <f t="shared" si="1"/>
        <v>44774</v>
      </c>
      <c r="AD8" s="81">
        <f t="shared" si="1"/>
        <v>44805</v>
      </c>
      <c r="AE8" s="81">
        <f t="shared" si="1"/>
        <v>44835</v>
      </c>
      <c r="AF8" s="81">
        <f t="shared" si="1"/>
        <v>44866</v>
      </c>
      <c r="AG8" s="81">
        <f t="shared" si="1"/>
        <v>44896</v>
      </c>
      <c r="AH8" s="81">
        <f t="shared" si="1"/>
        <v>44927</v>
      </c>
      <c r="AI8" s="81">
        <f t="shared" si="1"/>
        <v>44958</v>
      </c>
      <c r="AJ8" s="81">
        <f t="shared" si="1"/>
        <v>44986</v>
      </c>
      <c r="AK8" s="81">
        <f t="shared" si="1"/>
        <v>45017</v>
      </c>
      <c r="AL8" s="81">
        <f t="shared" si="1"/>
        <v>45047</v>
      </c>
      <c r="AM8" s="81">
        <f t="shared" si="1"/>
        <v>45078</v>
      </c>
      <c r="AN8" s="81">
        <f t="shared" si="1"/>
        <v>45108</v>
      </c>
      <c r="AO8" s="81">
        <f t="shared" si="1"/>
        <v>45139</v>
      </c>
      <c r="AP8" s="81">
        <f t="shared" si="1"/>
        <v>45170</v>
      </c>
      <c r="AQ8" s="81">
        <f t="shared" si="1"/>
        <v>45200</v>
      </c>
      <c r="AR8" s="81">
        <f t="shared" si="1"/>
        <v>45231</v>
      </c>
      <c r="AS8" s="81">
        <f t="shared" si="1"/>
        <v>45261</v>
      </c>
      <c r="AT8" s="81">
        <f t="shared" si="1"/>
        <v>45292</v>
      </c>
      <c r="AU8" s="81">
        <f t="shared" si="1"/>
        <v>45323</v>
      </c>
      <c r="AV8" s="81">
        <f t="shared" si="1"/>
        <v>45352</v>
      </c>
      <c r="AW8" s="81">
        <f t="shared" si="1"/>
        <v>45383</v>
      </c>
      <c r="AX8" s="81">
        <f t="shared" si="1"/>
        <v>45413</v>
      </c>
      <c r="AY8" s="81">
        <f t="shared" si="1"/>
        <v>45444</v>
      </c>
      <c r="AZ8" s="81">
        <f t="shared" si="1"/>
        <v>45474</v>
      </c>
      <c r="BA8" s="81">
        <f t="shared" si="1"/>
        <v>45505</v>
      </c>
      <c r="BB8" s="81">
        <f t="shared" si="1"/>
        <v>45536</v>
      </c>
      <c r="BC8" s="81">
        <f t="shared" si="1"/>
        <v>45566</v>
      </c>
      <c r="BD8" s="81">
        <f t="shared" si="1"/>
        <v>45597</v>
      </c>
      <c r="BE8" s="81">
        <f t="shared" si="1"/>
        <v>45627</v>
      </c>
      <c r="BF8" s="81">
        <f t="shared" si="1"/>
        <v>45658</v>
      </c>
      <c r="BG8" s="81">
        <f t="shared" si="1"/>
        <v>45689</v>
      </c>
      <c r="BH8" s="81">
        <f t="shared" si="1"/>
        <v>45717</v>
      </c>
      <c r="BI8" s="81">
        <f t="shared" si="1"/>
        <v>45748</v>
      </c>
      <c r="BJ8" s="81">
        <f t="shared" si="1"/>
        <v>45778</v>
      </c>
      <c r="BK8" s="81">
        <f t="shared" si="1"/>
        <v>45809</v>
      </c>
      <c r="BL8" s="81">
        <f t="shared" si="1"/>
        <v>45839</v>
      </c>
      <c r="BM8" s="81">
        <f t="shared" si="1"/>
        <v>45870</v>
      </c>
      <c r="BN8" s="81">
        <f t="shared" si="1"/>
        <v>45901</v>
      </c>
      <c r="BO8" s="81">
        <f t="shared" si="1"/>
        <v>45931</v>
      </c>
      <c r="BP8" s="81">
        <f t="shared" si="1"/>
        <v>45962</v>
      </c>
      <c r="BQ8" s="81">
        <f t="shared" si="1"/>
        <v>45992</v>
      </c>
      <c r="BR8" s="93"/>
      <c r="BT8" s="126"/>
    </row>
    <row r="9" spans="2:72" ht="14.25" customHeight="1" x14ac:dyDescent="0.3">
      <c r="B9" s="5"/>
      <c r="C9" s="127" t="str">
        <f>+CONFIG!C57</f>
        <v>Frais de déplacement</v>
      </c>
      <c r="D9" s="128">
        <f>CONFIG!$D$57+CONFIG!$E$57*'Commandes - Calculs auto'!$O$43</f>
        <v>0</v>
      </c>
      <c r="E9" s="128">
        <f>CONFIG!$D$57+CONFIG!$E$57*'Commandes - Calculs auto'!AA43</f>
        <v>0</v>
      </c>
      <c r="F9" s="128">
        <f>CONFIG!$D$57+CONFIG!$E$57*'Commandes - Calculs auto'!AM43</f>
        <v>0</v>
      </c>
      <c r="G9" s="128">
        <f>CONFIG!$D$57+CONFIG!$E$57*'Commandes - Calculs auto'!AY43</f>
        <v>0</v>
      </c>
      <c r="H9" s="128">
        <f>CONFIG!$D$57+CONFIG!$E$57*'Commandes - Calculs auto'!BK43</f>
        <v>0</v>
      </c>
      <c r="I9" s="9"/>
      <c r="J9" s="86">
        <f t="shared" ref="J9:U9" si="2">$D9/12</f>
        <v>0</v>
      </c>
      <c r="K9" s="86">
        <f t="shared" si="2"/>
        <v>0</v>
      </c>
      <c r="L9" s="86">
        <f t="shared" si="2"/>
        <v>0</v>
      </c>
      <c r="M9" s="86">
        <f t="shared" si="2"/>
        <v>0</v>
      </c>
      <c r="N9" s="86">
        <f t="shared" si="2"/>
        <v>0</v>
      </c>
      <c r="O9" s="86">
        <f t="shared" si="2"/>
        <v>0</v>
      </c>
      <c r="P9" s="86">
        <f t="shared" si="2"/>
        <v>0</v>
      </c>
      <c r="Q9" s="86">
        <f t="shared" si="2"/>
        <v>0</v>
      </c>
      <c r="R9" s="86">
        <f t="shared" si="2"/>
        <v>0</v>
      </c>
      <c r="S9" s="86">
        <f t="shared" si="2"/>
        <v>0</v>
      </c>
      <c r="T9" s="86">
        <f t="shared" si="2"/>
        <v>0</v>
      </c>
      <c r="U9" s="86">
        <f t="shared" si="2"/>
        <v>0</v>
      </c>
      <c r="V9" s="86">
        <f t="shared" ref="V9:AG9" si="3">$E9/12</f>
        <v>0</v>
      </c>
      <c r="W9" s="86">
        <f t="shared" si="3"/>
        <v>0</v>
      </c>
      <c r="X9" s="86">
        <f t="shared" si="3"/>
        <v>0</v>
      </c>
      <c r="Y9" s="86">
        <f t="shared" si="3"/>
        <v>0</v>
      </c>
      <c r="Z9" s="86">
        <f t="shared" si="3"/>
        <v>0</v>
      </c>
      <c r="AA9" s="86">
        <f t="shared" si="3"/>
        <v>0</v>
      </c>
      <c r="AB9" s="86">
        <f t="shared" si="3"/>
        <v>0</v>
      </c>
      <c r="AC9" s="86">
        <f t="shared" si="3"/>
        <v>0</v>
      </c>
      <c r="AD9" s="86">
        <f t="shared" si="3"/>
        <v>0</v>
      </c>
      <c r="AE9" s="86">
        <f t="shared" si="3"/>
        <v>0</v>
      </c>
      <c r="AF9" s="86">
        <f t="shared" si="3"/>
        <v>0</v>
      </c>
      <c r="AG9" s="86">
        <f t="shared" si="3"/>
        <v>0</v>
      </c>
      <c r="AH9" s="86">
        <f t="shared" ref="AH9:AS9" si="4">$F9/12</f>
        <v>0</v>
      </c>
      <c r="AI9" s="86">
        <f t="shared" si="4"/>
        <v>0</v>
      </c>
      <c r="AJ9" s="86">
        <f t="shared" si="4"/>
        <v>0</v>
      </c>
      <c r="AK9" s="86">
        <f t="shared" si="4"/>
        <v>0</v>
      </c>
      <c r="AL9" s="86">
        <f t="shared" si="4"/>
        <v>0</v>
      </c>
      <c r="AM9" s="86">
        <f t="shared" si="4"/>
        <v>0</v>
      </c>
      <c r="AN9" s="86">
        <f t="shared" si="4"/>
        <v>0</v>
      </c>
      <c r="AO9" s="86">
        <f t="shared" si="4"/>
        <v>0</v>
      </c>
      <c r="AP9" s="86">
        <f t="shared" si="4"/>
        <v>0</v>
      </c>
      <c r="AQ9" s="86">
        <f t="shared" si="4"/>
        <v>0</v>
      </c>
      <c r="AR9" s="86">
        <f t="shared" si="4"/>
        <v>0</v>
      </c>
      <c r="AS9" s="86">
        <f t="shared" si="4"/>
        <v>0</v>
      </c>
      <c r="AT9" s="86">
        <f t="shared" ref="AT9:BE9" si="5">$G9/12</f>
        <v>0</v>
      </c>
      <c r="AU9" s="86">
        <f t="shared" si="5"/>
        <v>0</v>
      </c>
      <c r="AV9" s="86">
        <f t="shared" si="5"/>
        <v>0</v>
      </c>
      <c r="AW9" s="86">
        <f t="shared" si="5"/>
        <v>0</v>
      </c>
      <c r="AX9" s="86">
        <f t="shared" si="5"/>
        <v>0</v>
      </c>
      <c r="AY9" s="86">
        <f t="shared" si="5"/>
        <v>0</v>
      </c>
      <c r="AZ9" s="86">
        <f t="shared" si="5"/>
        <v>0</v>
      </c>
      <c r="BA9" s="86">
        <f t="shared" si="5"/>
        <v>0</v>
      </c>
      <c r="BB9" s="86">
        <f t="shared" si="5"/>
        <v>0</v>
      </c>
      <c r="BC9" s="86">
        <f t="shared" si="5"/>
        <v>0</v>
      </c>
      <c r="BD9" s="86">
        <f t="shared" si="5"/>
        <v>0</v>
      </c>
      <c r="BE9" s="86">
        <f t="shared" si="5"/>
        <v>0</v>
      </c>
      <c r="BF9" s="86">
        <f t="shared" ref="BF9:BQ9" si="6">$H9/12</f>
        <v>0</v>
      </c>
      <c r="BG9" s="86">
        <f t="shared" si="6"/>
        <v>0</v>
      </c>
      <c r="BH9" s="86">
        <f t="shared" si="6"/>
        <v>0</v>
      </c>
      <c r="BI9" s="86">
        <f t="shared" si="6"/>
        <v>0</v>
      </c>
      <c r="BJ9" s="86">
        <f t="shared" si="6"/>
        <v>0</v>
      </c>
      <c r="BK9" s="86">
        <f t="shared" si="6"/>
        <v>0</v>
      </c>
      <c r="BL9" s="86">
        <f t="shared" si="6"/>
        <v>0</v>
      </c>
      <c r="BM9" s="86">
        <f t="shared" si="6"/>
        <v>0</v>
      </c>
      <c r="BN9" s="86">
        <f t="shared" si="6"/>
        <v>0</v>
      </c>
      <c r="BO9" s="86">
        <f t="shared" si="6"/>
        <v>0</v>
      </c>
      <c r="BP9" s="86">
        <f t="shared" si="6"/>
        <v>0</v>
      </c>
      <c r="BQ9" s="86">
        <f t="shared" si="6"/>
        <v>0</v>
      </c>
      <c r="BR9" s="93"/>
      <c r="BT9" s="129">
        <f t="shared" ref="BT9:BT29" si="7">SUM(D9:H9)-SUM(J9:BQ9)</f>
        <v>0</v>
      </c>
    </row>
    <row r="10" spans="2:72" ht="14.25" customHeight="1" x14ac:dyDescent="0.3">
      <c r="B10" s="5"/>
      <c r="C10" s="130" t="str">
        <f>+CONFIG!C58</f>
        <v>Honoraires</v>
      </c>
      <c r="D10" s="131">
        <f>CONFIG!$D$58+CONFIG!$E$58*Personnel!R30</f>
        <v>0</v>
      </c>
      <c r="E10" s="131">
        <f>CONFIG!$D$58+CONFIG!$E$58*Personnel!AE30</f>
        <v>0</v>
      </c>
      <c r="F10" s="131">
        <f>CONFIG!$D$58+CONFIG!$E$58*Personnel!AH30</f>
        <v>0</v>
      </c>
      <c r="G10" s="131">
        <f>CONFIG!$D$58+CONFIG!$E$58*Personnel!AK30</f>
        <v>0</v>
      </c>
      <c r="H10" s="131">
        <f>CONFIG!$D$58+CONFIG!$E$58*Personnel!AN30</f>
        <v>0</v>
      </c>
      <c r="I10" s="9"/>
      <c r="J10" s="86">
        <f t="shared" ref="J10:U10" si="8">$D10/12</f>
        <v>0</v>
      </c>
      <c r="K10" s="86">
        <f t="shared" si="8"/>
        <v>0</v>
      </c>
      <c r="L10" s="86">
        <f t="shared" si="8"/>
        <v>0</v>
      </c>
      <c r="M10" s="86">
        <f t="shared" si="8"/>
        <v>0</v>
      </c>
      <c r="N10" s="86">
        <f t="shared" si="8"/>
        <v>0</v>
      </c>
      <c r="O10" s="86">
        <f t="shared" si="8"/>
        <v>0</v>
      </c>
      <c r="P10" s="86">
        <f t="shared" si="8"/>
        <v>0</v>
      </c>
      <c r="Q10" s="86">
        <f t="shared" si="8"/>
        <v>0</v>
      </c>
      <c r="R10" s="86">
        <f t="shared" si="8"/>
        <v>0</v>
      </c>
      <c r="S10" s="86">
        <f t="shared" si="8"/>
        <v>0</v>
      </c>
      <c r="T10" s="86">
        <f t="shared" si="8"/>
        <v>0</v>
      </c>
      <c r="U10" s="86">
        <f t="shared" si="8"/>
        <v>0</v>
      </c>
      <c r="V10" s="86">
        <f t="shared" ref="V10:AG10" si="9">$E10/12</f>
        <v>0</v>
      </c>
      <c r="W10" s="86">
        <f t="shared" si="9"/>
        <v>0</v>
      </c>
      <c r="X10" s="86">
        <f t="shared" si="9"/>
        <v>0</v>
      </c>
      <c r="Y10" s="86">
        <f t="shared" si="9"/>
        <v>0</v>
      </c>
      <c r="Z10" s="86">
        <f t="shared" si="9"/>
        <v>0</v>
      </c>
      <c r="AA10" s="86">
        <f t="shared" si="9"/>
        <v>0</v>
      </c>
      <c r="AB10" s="86">
        <f t="shared" si="9"/>
        <v>0</v>
      </c>
      <c r="AC10" s="86">
        <f t="shared" si="9"/>
        <v>0</v>
      </c>
      <c r="AD10" s="86">
        <f t="shared" si="9"/>
        <v>0</v>
      </c>
      <c r="AE10" s="86">
        <f t="shared" si="9"/>
        <v>0</v>
      </c>
      <c r="AF10" s="86">
        <f t="shared" si="9"/>
        <v>0</v>
      </c>
      <c r="AG10" s="86">
        <f t="shared" si="9"/>
        <v>0</v>
      </c>
      <c r="AH10" s="86">
        <f t="shared" ref="AH10:AS10" si="10">$F10/12</f>
        <v>0</v>
      </c>
      <c r="AI10" s="86">
        <f t="shared" si="10"/>
        <v>0</v>
      </c>
      <c r="AJ10" s="86">
        <f t="shared" si="10"/>
        <v>0</v>
      </c>
      <c r="AK10" s="86">
        <f t="shared" si="10"/>
        <v>0</v>
      </c>
      <c r="AL10" s="86">
        <f t="shared" si="10"/>
        <v>0</v>
      </c>
      <c r="AM10" s="86">
        <f t="shared" si="10"/>
        <v>0</v>
      </c>
      <c r="AN10" s="86">
        <f t="shared" si="10"/>
        <v>0</v>
      </c>
      <c r="AO10" s="86">
        <f t="shared" si="10"/>
        <v>0</v>
      </c>
      <c r="AP10" s="86">
        <f t="shared" si="10"/>
        <v>0</v>
      </c>
      <c r="AQ10" s="86">
        <f t="shared" si="10"/>
        <v>0</v>
      </c>
      <c r="AR10" s="86">
        <f t="shared" si="10"/>
        <v>0</v>
      </c>
      <c r="AS10" s="86">
        <f t="shared" si="10"/>
        <v>0</v>
      </c>
      <c r="AT10" s="86">
        <f t="shared" ref="AT10:BE10" si="11">$G10/12</f>
        <v>0</v>
      </c>
      <c r="AU10" s="86">
        <f t="shared" si="11"/>
        <v>0</v>
      </c>
      <c r="AV10" s="86">
        <f t="shared" si="11"/>
        <v>0</v>
      </c>
      <c r="AW10" s="86">
        <f t="shared" si="11"/>
        <v>0</v>
      </c>
      <c r="AX10" s="86">
        <f t="shared" si="11"/>
        <v>0</v>
      </c>
      <c r="AY10" s="86">
        <f t="shared" si="11"/>
        <v>0</v>
      </c>
      <c r="AZ10" s="86">
        <f t="shared" si="11"/>
        <v>0</v>
      </c>
      <c r="BA10" s="86">
        <f t="shared" si="11"/>
        <v>0</v>
      </c>
      <c r="BB10" s="86">
        <f t="shared" si="11"/>
        <v>0</v>
      </c>
      <c r="BC10" s="86">
        <f t="shared" si="11"/>
        <v>0</v>
      </c>
      <c r="BD10" s="86">
        <f t="shared" si="11"/>
        <v>0</v>
      </c>
      <c r="BE10" s="86">
        <f t="shared" si="11"/>
        <v>0</v>
      </c>
      <c r="BF10" s="86">
        <f t="shared" ref="BF10:BQ10" si="12">$H10/12</f>
        <v>0</v>
      </c>
      <c r="BG10" s="86">
        <f t="shared" si="12"/>
        <v>0</v>
      </c>
      <c r="BH10" s="86">
        <f t="shared" si="12"/>
        <v>0</v>
      </c>
      <c r="BI10" s="86">
        <f t="shared" si="12"/>
        <v>0</v>
      </c>
      <c r="BJ10" s="86">
        <f t="shared" si="12"/>
        <v>0</v>
      </c>
      <c r="BK10" s="86">
        <f t="shared" si="12"/>
        <v>0</v>
      </c>
      <c r="BL10" s="86">
        <f t="shared" si="12"/>
        <v>0</v>
      </c>
      <c r="BM10" s="86">
        <f t="shared" si="12"/>
        <v>0</v>
      </c>
      <c r="BN10" s="86">
        <f t="shared" si="12"/>
        <v>0</v>
      </c>
      <c r="BO10" s="86">
        <f t="shared" si="12"/>
        <v>0</v>
      </c>
      <c r="BP10" s="86">
        <f t="shared" si="12"/>
        <v>0</v>
      </c>
      <c r="BQ10" s="86">
        <f t="shared" si="12"/>
        <v>0</v>
      </c>
      <c r="BR10" s="93"/>
      <c r="BT10" s="129">
        <f t="shared" si="7"/>
        <v>0</v>
      </c>
    </row>
    <row r="11" spans="2:72" ht="14.25" customHeight="1" x14ac:dyDescent="0.3">
      <c r="B11" s="5"/>
      <c r="C11" s="130" t="str">
        <f>+CONFIG!C59</f>
        <v>Communication</v>
      </c>
      <c r="D11" s="131">
        <f>CONFIG!$D$59+CONFIG!$E$59*'Commandes - Calculs auto'!O43</f>
        <v>0</v>
      </c>
      <c r="E11" s="131">
        <f>CONFIG!$D$59+CONFIG!$E$59*'Commandes - Calculs auto'!AA43</f>
        <v>0</v>
      </c>
      <c r="F11" s="131">
        <f>CONFIG!$D$59+CONFIG!$E$59*'Commandes - Calculs auto'!AM43</f>
        <v>0</v>
      </c>
      <c r="G11" s="131">
        <f>CONFIG!$D$59+CONFIG!$E$59*'Commandes - Calculs auto'!AY43</f>
        <v>0</v>
      </c>
      <c r="H11" s="131">
        <f>CONFIG!$D$59+CONFIG!$E$59*'Commandes - Calculs auto'!BK43</f>
        <v>0</v>
      </c>
      <c r="I11" s="9"/>
      <c r="J11" s="86">
        <f t="shared" ref="J11:U11" si="13">$D11/12</f>
        <v>0</v>
      </c>
      <c r="K11" s="86">
        <f t="shared" si="13"/>
        <v>0</v>
      </c>
      <c r="L11" s="86">
        <f t="shared" si="13"/>
        <v>0</v>
      </c>
      <c r="M11" s="86">
        <f t="shared" si="13"/>
        <v>0</v>
      </c>
      <c r="N11" s="86">
        <f t="shared" si="13"/>
        <v>0</v>
      </c>
      <c r="O11" s="86">
        <f t="shared" si="13"/>
        <v>0</v>
      </c>
      <c r="P11" s="86">
        <f t="shared" si="13"/>
        <v>0</v>
      </c>
      <c r="Q11" s="86">
        <f t="shared" si="13"/>
        <v>0</v>
      </c>
      <c r="R11" s="86">
        <f t="shared" si="13"/>
        <v>0</v>
      </c>
      <c r="S11" s="86">
        <f t="shared" si="13"/>
        <v>0</v>
      </c>
      <c r="T11" s="86">
        <f t="shared" si="13"/>
        <v>0</v>
      </c>
      <c r="U11" s="86">
        <f t="shared" si="13"/>
        <v>0</v>
      </c>
      <c r="V11" s="86">
        <f t="shared" ref="V11:AG11" si="14">$E11/12</f>
        <v>0</v>
      </c>
      <c r="W11" s="86">
        <f t="shared" si="14"/>
        <v>0</v>
      </c>
      <c r="X11" s="86">
        <f t="shared" si="14"/>
        <v>0</v>
      </c>
      <c r="Y11" s="86">
        <f t="shared" si="14"/>
        <v>0</v>
      </c>
      <c r="Z11" s="86">
        <f t="shared" si="14"/>
        <v>0</v>
      </c>
      <c r="AA11" s="86">
        <f t="shared" si="14"/>
        <v>0</v>
      </c>
      <c r="AB11" s="86">
        <f t="shared" si="14"/>
        <v>0</v>
      </c>
      <c r="AC11" s="86">
        <f t="shared" si="14"/>
        <v>0</v>
      </c>
      <c r="AD11" s="86">
        <f t="shared" si="14"/>
        <v>0</v>
      </c>
      <c r="AE11" s="86">
        <f t="shared" si="14"/>
        <v>0</v>
      </c>
      <c r="AF11" s="86">
        <f t="shared" si="14"/>
        <v>0</v>
      </c>
      <c r="AG11" s="86">
        <f t="shared" si="14"/>
        <v>0</v>
      </c>
      <c r="AH11" s="86">
        <f t="shared" ref="AH11:AS11" si="15">$F11/12</f>
        <v>0</v>
      </c>
      <c r="AI11" s="86">
        <f t="shared" si="15"/>
        <v>0</v>
      </c>
      <c r="AJ11" s="86">
        <f t="shared" si="15"/>
        <v>0</v>
      </c>
      <c r="AK11" s="86">
        <f t="shared" si="15"/>
        <v>0</v>
      </c>
      <c r="AL11" s="86">
        <f t="shared" si="15"/>
        <v>0</v>
      </c>
      <c r="AM11" s="86">
        <f t="shared" si="15"/>
        <v>0</v>
      </c>
      <c r="AN11" s="86">
        <f t="shared" si="15"/>
        <v>0</v>
      </c>
      <c r="AO11" s="86">
        <f t="shared" si="15"/>
        <v>0</v>
      </c>
      <c r="AP11" s="86">
        <f t="shared" si="15"/>
        <v>0</v>
      </c>
      <c r="AQ11" s="86">
        <f t="shared" si="15"/>
        <v>0</v>
      </c>
      <c r="AR11" s="86">
        <f t="shared" si="15"/>
        <v>0</v>
      </c>
      <c r="AS11" s="86">
        <f t="shared" si="15"/>
        <v>0</v>
      </c>
      <c r="AT11" s="86">
        <f t="shared" ref="AT11:BE11" si="16">$G11/12</f>
        <v>0</v>
      </c>
      <c r="AU11" s="86">
        <f t="shared" si="16"/>
        <v>0</v>
      </c>
      <c r="AV11" s="86">
        <f t="shared" si="16"/>
        <v>0</v>
      </c>
      <c r="AW11" s="86">
        <f t="shared" si="16"/>
        <v>0</v>
      </c>
      <c r="AX11" s="86">
        <f t="shared" si="16"/>
        <v>0</v>
      </c>
      <c r="AY11" s="86">
        <f t="shared" si="16"/>
        <v>0</v>
      </c>
      <c r="AZ11" s="86">
        <f t="shared" si="16"/>
        <v>0</v>
      </c>
      <c r="BA11" s="86">
        <f t="shared" si="16"/>
        <v>0</v>
      </c>
      <c r="BB11" s="86">
        <f t="shared" si="16"/>
        <v>0</v>
      </c>
      <c r="BC11" s="86">
        <f t="shared" si="16"/>
        <v>0</v>
      </c>
      <c r="BD11" s="86">
        <f t="shared" si="16"/>
        <v>0</v>
      </c>
      <c r="BE11" s="86">
        <f t="shared" si="16"/>
        <v>0</v>
      </c>
      <c r="BF11" s="86">
        <f t="shared" ref="BF11:BQ11" si="17">$H11/12</f>
        <v>0</v>
      </c>
      <c r="BG11" s="86">
        <f t="shared" si="17"/>
        <v>0</v>
      </c>
      <c r="BH11" s="86">
        <f t="shared" si="17"/>
        <v>0</v>
      </c>
      <c r="BI11" s="86">
        <f t="shared" si="17"/>
        <v>0</v>
      </c>
      <c r="BJ11" s="86">
        <f t="shared" si="17"/>
        <v>0</v>
      </c>
      <c r="BK11" s="86">
        <f t="shared" si="17"/>
        <v>0</v>
      </c>
      <c r="BL11" s="86">
        <f t="shared" si="17"/>
        <v>0</v>
      </c>
      <c r="BM11" s="86">
        <f t="shared" si="17"/>
        <v>0</v>
      </c>
      <c r="BN11" s="86">
        <f t="shared" si="17"/>
        <v>0</v>
      </c>
      <c r="BO11" s="86">
        <f t="shared" si="17"/>
        <v>0</v>
      </c>
      <c r="BP11" s="86">
        <f t="shared" si="17"/>
        <v>0</v>
      </c>
      <c r="BQ11" s="86">
        <f t="shared" si="17"/>
        <v>0</v>
      </c>
      <c r="BR11" s="93"/>
      <c r="BT11" s="129">
        <f t="shared" si="7"/>
        <v>0</v>
      </c>
    </row>
    <row r="12" spans="2:72" ht="14.25" customHeight="1" x14ac:dyDescent="0.3">
      <c r="B12" s="5"/>
      <c r="C12" s="132" t="str">
        <f>+CONFIG!C60</f>
        <v>Fournitures</v>
      </c>
      <c r="D12" s="131">
        <f>CONFIG!$D$60+CONFIG!$E$60*'Personnel - Calculs auto'!D6</f>
        <v>0</v>
      </c>
      <c r="E12" s="131">
        <f>CONFIG!$D$60+CONFIG!$E$60*'Personnel - Calculs auto'!E6</f>
        <v>0</v>
      </c>
      <c r="F12" s="131">
        <f>CONFIG!$D$60+CONFIG!$E$60*'Personnel - Calculs auto'!F6</f>
        <v>0</v>
      </c>
      <c r="G12" s="131">
        <f>CONFIG!$D$60+CONFIG!$E$60*'Personnel - Calculs auto'!G6</f>
        <v>0</v>
      </c>
      <c r="H12" s="131">
        <f>CONFIG!$D$60+CONFIG!$E$60*'Personnel - Calculs auto'!H6</f>
        <v>0</v>
      </c>
      <c r="I12" s="9"/>
      <c r="J12" s="86">
        <f t="shared" ref="J12:U12" si="18">$D12/12</f>
        <v>0</v>
      </c>
      <c r="K12" s="86">
        <f t="shared" si="18"/>
        <v>0</v>
      </c>
      <c r="L12" s="86">
        <f t="shared" si="18"/>
        <v>0</v>
      </c>
      <c r="M12" s="86">
        <f t="shared" si="18"/>
        <v>0</v>
      </c>
      <c r="N12" s="86">
        <f t="shared" si="18"/>
        <v>0</v>
      </c>
      <c r="O12" s="86">
        <f t="shared" si="18"/>
        <v>0</v>
      </c>
      <c r="P12" s="86">
        <f t="shared" si="18"/>
        <v>0</v>
      </c>
      <c r="Q12" s="86">
        <f t="shared" si="18"/>
        <v>0</v>
      </c>
      <c r="R12" s="86">
        <f t="shared" si="18"/>
        <v>0</v>
      </c>
      <c r="S12" s="86">
        <f t="shared" si="18"/>
        <v>0</v>
      </c>
      <c r="T12" s="86">
        <f t="shared" si="18"/>
        <v>0</v>
      </c>
      <c r="U12" s="86">
        <f t="shared" si="18"/>
        <v>0</v>
      </c>
      <c r="V12" s="86">
        <f t="shared" ref="V12:AG12" si="19">$E12/12</f>
        <v>0</v>
      </c>
      <c r="W12" s="86">
        <f t="shared" si="19"/>
        <v>0</v>
      </c>
      <c r="X12" s="86">
        <f t="shared" si="19"/>
        <v>0</v>
      </c>
      <c r="Y12" s="86">
        <f t="shared" si="19"/>
        <v>0</v>
      </c>
      <c r="Z12" s="86">
        <f t="shared" si="19"/>
        <v>0</v>
      </c>
      <c r="AA12" s="86">
        <f t="shared" si="19"/>
        <v>0</v>
      </c>
      <c r="AB12" s="86">
        <f t="shared" si="19"/>
        <v>0</v>
      </c>
      <c r="AC12" s="86">
        <f t="shared" si="19"/>
        <v>0</v>
      </c>
      <c r="AD12" s="86">
        <f t="shared" si="19"/>
        <v>0</v>
      </c>
      <c r="AE12" s="86">
        <f t="shared" si="19"/>
        <v>0</v>
      </c>
      <c r="AF12" s="86">
        <f t="shared" si="19"/>
        <v>0</v>
      </c>
      <c r="AG12" s="86">
        <f t="shared" si="19"/>
        <v>0</v>
      </c>
      <c r="AH12" s="86">
        <f t="shared" ref="AH12:AS12" si="20">$F12/12</f>
        <v>0</v>
      </c>
      <c r="AI12" s="86">
        <f t="shared" si="20"/>
        <v>0</v>
      </c>
      <c r="AJ12" s="86">
        <f t="shared" si="20"/>
        <v>0</v>
      </c>
      <c r="AK12" s="86">
        <f t="shared" si="20"/>
        <v>0</v>
      </c>
      <c r="AL12" s="86">
        <f t="shared" si="20"/>
        <v>0</v>
      </c>
      <c r="AM12" s="86">
        <f t="shared" si="20"/>
        <v>0</v>
      </c>
      <c r="AN12" s="86">
        <f t="shared" si="20"/>
        <v>0</v>
      </c>
      <c r="AO12" s="86">
        <f t="shared" si="20"/>
        <v>0</v>
      </c>
      <c r="AP12" s="86">
        <f t="shared" si="20"/>
        <v>0</v>
      </c>
      <c r="AQ12" s="86">
        <f t="shared" si="20"/>
        <v>0</v>
      </c>
      <c r="AR12" s="86">
        <f t="shared" si="20"/>
        <v>0</v>
      </c>
      <c r="AS12" s="86">
        <f t="shared" si="20"/>
        <v>0</v>
      </c>
      <c r="AT12" s="86">
        <f t="shared" ref="AT12:BE12" si="21">$G12/12</f>
        <v>0</v>
      </c>
      <c r="AU12" s="86">
        <f t="shared" si="21"/>
        <v>0</v>
      </c>
      <c r="AV12" s="86">
        <f t="shared" si="21"/>
        <v>0</v>
      </c>
      <c r="AW12" s="86">
        <f t="shared" si="21"/>
        <v>0</v>
      </c>
      <c r="AX12" s="86">
        <f t="shared" si="21"/>
        <v>0</v>
      </c>
      <c r="AY12" s="86">
        <f t="shared" si="21"/>
        <v>0</v>
      </c>
      <c r="AZ12" s="86">
        <f t="shared" si="21"/>
        <v>0</v>
      </c>
      <c r="BA12" s="86">
        <f t="shared" si="21"/>
        <v>0</v>
      </c>
      <c r="BB12" s="86">
        <f t="shared" si="21"/>
        <v>0</v>
      </c>
      <c r="BC12" s="86">
        <f t="shared" si="21"/>
        <v>0</v>
      </c>
      <c r="BD12" s="86">
        <f t="shared" si="21"/>
        <v>0</v>
      </c>
      <c r="BE12" s="86">
        <f t="shared" si="21"/>
        <v>0</v>
      </c>
      <c r="BF12" s="86">
        <f t="shared" ref="BF12:BQ12" si="22">$H12/12</f>
        <v>0</v>
      </c>
      <c r="BG12" s="86">
        <f t="shared" si="22"/>
        <v>0</v>
      </c>
      <c r="BH12" s="86">
        <f t="shared" si="22"/>
        <v>0</v>
      </c>
      <c r="BI12" s="86">
        <f t="shared" si="22"/>
        <v>0</v>
      </c>
      <c r="BJ12" s="86">
        <f t="shared" si="22"/>
        <v>0</v>
      </c>
      <c r="BK12" s="86">
        <f t="shared" si="22"/>
        <v>0</v>
      </c>
      <c r="BL12" s="86">
        <f t="shared" si="22"/>
        <v>0</v>
      </c>
      <c r="BM12" s="86">
        <f t="shared" si="22"/>
        <v>0</v>
      </c>
      <c r="BN12" s="86">
        <f t="shared" si="22"/>
        <v>0</v>
      </c>
      <c r="BO12" s="86">
        <f t="shared" si="22"/>
        <v>0</v>
      </c>
      <c r="BP12" s="86">
        <f t="shared" si="22"/>
        <v>0</v>
      </c>
      <c r="BQ12" s="86">
        <f t="shared" si="22"/>
        <v>0</v>
      </c>
      <c r="BR12" s="93"/>
      <c r="BT12" s="129">
        <f t="shared" si="7"/>
        <v>0</v>
      </c>
    </row>
    <row r="13" spans="2:72" ht="14.25" customHeight="1" x14ac:dyDescent="0.3">
      <c r="B13" s="5"/>
      <c r="C13" s="132" t="str">
        <f>+CONFIG!C61</f>
        <v>Locaux</v>
      </c>
      <c r="D13" s="131">
        <f>CONFIG!$D$61+CONFIG!$E$61*'Personnel - Calculs auto'!D6</f>
        <v>0</v>
      </c>
      <c r="E13" s="131">
        <f>CONFIG!$D$61+CONFIG!$E$61*'Personnel - Calculs auto'!E6</f>
        <v>0</v>
      </c>
      <c r="F13" s="131">
        <f>CONFIG!$D$61+CONFIG!$E$61*'Personnel - Calculs auto'!F6</f>
        <v>0</v>
      </c>
      <c r="G13" s="131">
        <f>CONFIG!$D$61+CONFIG!$E$61*'Personnel - Calculs auto'!G6</f>
        <v>0</v>
      </c>
      <c r="H13" s="131">
        <f>CONFIG!$D$61+CONFIG!$E$61*'Personnel - Calculs auto'!H6</f>
        <v>0</v>
      </c>
      <c r="I13" s="9"/>
      <c r="J13" s="86">
        <f t="shared" ref="J13:U13" si="23">$D13/12</f>
        <v>0</v>
      </c>
      <c r="K13" s="86">
        <f t="shared" si="23"/>
        <v>0</v>
      </c>
      <c r="L13" s="86">
        <f t="shared" si="23"/>
        <v>0</v>
      </c>
      <c r="M13" s="86">
        <f t="shared" si="23"/>
        <v>0</v>
      </c>
      <c r="N13" s="86">
        <f t="shared" si="23"/>
        <v>0</v>
      </c>
      <c r="O13" s="86">
        <f t="shared" si="23"/>
        <v>0</v>
      </c>
      <c r="P13" s="86">
        <f t="shared" si="23"/>
        <v>0</v>
      </c>
      <c r="Q13" s="86">
        <f t="shared" si="23"/>
        <v>0</v>
      </c>
      <c r="R13" s="86">
        <f t="shared" si="23"/>
        <v>0</v>
      </c>
      <c r="S13" s="86">
        <f t="shared" si="23"/>
        <v>0</v>
      </c>
      <c r="T13" s="86">
        <f t="shared" si="23"/>
        <v>0</v>
      </c>
      <c r="U13" s="86">
        <f t="shared" si="23"/>
        <v>0</v>
      </c>
      <c r="V13" s="86">
        <f t="shared" ref="V13:AG13" si="24">$E13/12</f>
        <v>0</v>
      </c>
      <c r="W13" s="86">
        <f t="shared" si="24"/>
        <v>0</v>
      </c>
      <c r="X13" s="86">
        <f t="shared" si="24"/>
        <v>0</v>
      </c>
      <c r="Y13" s="86">
        <f t="shared" si="24"/>
        <v>0</v>
      </c>
      <c r="Z13" s="86">
        <f t="shared" si="24"/>
        <v>0</v>
      </c>
      <c r="AA13" s="86">
        <f t="shared" si="24"/>
        <v>0</v>
      </c>
      <c r="AB13" s="86">
        <f t="shared" si="24"/>
        <v>0</v>
      </c>
      <c r="AC13" s="86">
        <f t="shared" si="24"/>
        <v>0</v>
      </c>
      <c r="AD13" s="86">
        <f t="shared" si="24"/>
        <v>0</v>
      </c>
      <c r="AE13" s="86">
        <f t="shared" si="24"/>
        <v>0</v>
      </c>
      <c r="AF13" s="86">
        <f t="shared" si="24"/>
        <v>0</v>
      </c>
      <c r="AG13" s="86">
        <f t="shared" si="24"/>
        <v>0</v>
      </c>
      <c r="AH13" s="86">
        <f t="shared" ref="AH13:AS13" si="25">$F13/12</f>
        <v>0</v>
      </c>
      <c r="AI13" s="86">
        <f t="shared" si="25"/>
        <v>0</v>
      </c>
      <c r="AJ13" s="86">
        <f t="shared" si="25"/>
        <v>0</v>
      </c>
      <c r="AK13" s="86">
        <f t="shared" si="25"/>
        <v>0</v>
      </c>
      <c r="AL13" s="86">
        <f t="shared" si="25"/>
        <v>0</v>
      </c>
      <c r="AM13" s="86">
        <f t="shared" si="25"/>
        <v>0</v>
      </c>
      <c r="AN13" s="86">
        <f t="shared" si="25"/>
        <v>0</v>
      </c>
      <c r="AO13" s="86">
        <f t="shared" si="25"/>
        <v>0</v>
      </c>
      <c r="AP13" s="86">
        <f t="shared" si="25"/>
        <v>0</v>
      </c>
      <c r="AQ13" s="86">
        <f t="shared" si="25"/>
        <v>0</v>
      </c>
      <c r="AR13" s="86">
        <f t="shared" si="25"/>
        <v>0</v>
      </c>
      <c r="AS13" s="86">
        <f t="shared" si="25"/>
        <v>0</v>
      </c>
      <c r="AT13" s="86">
        <f t="shared" ref="AT13:BE13" si="26">$G13/12</f>
        <v>0</v>
      </c>
      <c r="AU13" s="86">
        <f t="shared" si="26"/>
        <v>0</v>
      </c>
      <c r="AV13" s="86">
        <f t="shared" si="26"/>
        <v>0</v>
      </c>
      <c r="AW13" s="86">
        <f t="shared" si="26"/>
        <v>0</v>
      </c>
      <c r="AX13" s="86">
        <f t="shared" si="26"/>
        <v>0</v>
      </c>
      <c r="AY13" s="86">
        <f t="shared" si="26"/>
        <v>0</v>
      </c>
      <c r="AZ13" s="86">
        <f t="shared" si="26"/>
        <v>0</v>
      </c>
      <c r="BA13" s="86">
        <f t="shared" si="26"/>
        <v>0</v>
      </c>
      <c r="BB13" s="86">
        <f t="shared" si="26"/>
        <v>0</v>
      </c>
      <c r="BC13" s="86">
        <f t="shared" si="26"/>
        <v>0</v>
      </c>
      <c r="BD13" s="86">
        <f t="shared" si="26"/>
        <v>0</v>
      </c>
      <c r="BE13" s="86">
        <f t="shared" si="26"/>
        <v>0</v>
      </c>
      <c r="BF13" s="86">
        <f t="shared" ref="BF13:BQ13" si="27">$H13/12</f>
        <v>0</v>
      </c>
      <c r="BG13" s="86">
        <f t="shared" si="27"/>
        <v>0</v>
      </c>
      <c r="BH13" s="86">
        <f t="shared" si="27"/>
        <v>0</v>
      </c>
      <c r="BI13" s="86">
        <f t="shared" si="27"/>
        <v>0</v>
      </c>
      <c r="BJ13" s="86">
        <f t="shared" si="27"/>
        <v>0</v>
      </c>
      <c r="BK13" s="86">
        <f t="shared" si="27"/>
        <v>0</v>
      </c>
      <c r="BL13" s="86">
        <f t="shared" si="27"/>
        <v>0</v>
      </c>
      <c r="BM13" s="86">
        <f t="shared" si="27"/>
        <v>0</v>
      </c>
      <c r="BN13" s="86">
        <f t="shared" si="27"/>
        <v>0</v>
      </c>
      <c r="BO13" s="86">
        <f t="shared" si="27"/>
        <v>0</v>
      </c>
      <c r="BP13" s="86">
        <f t="shared" si="27"/>
        <v>0</v>
      </c>
      <c r="BQ13" s="86">
        <f t="shared" si="27"/>
        <v>0</v>
      </c>
      <c r="BR13" s="93"/>
      <c r="BT13" s="129">
        <f t="shared" si="7"/>
        <v>0</v>
      </c>
    </row>
    <row r="14" spans="2:72" ht="14.25" customHeight="1" x14ac:dyDescent="0.3">
      <c r="B14" s="5"/>
      <c r="C14" s="130" t="str">
        <f>+CONFIG!C62</f>
        <v>Assurance</v>
      </c>
      <c r="D14" s="131">
        <f>CONFIG!$D$62+CONFIG!$E$62*'Commandes - Calculs auto'!O43</f>
        <v>0</v>
      </c>
      <c r="E14" s="131">
        <f>CONFIG!$D$62+CONFIG!$E$62*'Commandes - Calculs auto'!AA43</f>
        <v>0</v>
      </c>
      <c r="F14" s="131">
        <f>CONFIG!$D$62+CONFIG!$E$62*'Commandes - Calculs auto'!AM43</f>
        <v>0</v>
      </c>
      <c r="G14" s="131">
        <f>CONFIG!$D$62+CONFIG!$E$62*'Commandes - Calculs auto'!AY43</f>
        <v>0</v>
      </c>
      <c r="H14" s="131">
        <f>CONFIG!$D$62+CONFIG!$E$62*'Commandes - Calculs auto'!BK43</f>
        <v>0</v>
      </c>
      <c r="I14" s="9"/>
      <c r="J14" s="86">
        <f t="shared" ref="J14:U14" si="28">$D14/12</f>
        <v>0</v>
      </c>
      <c r="K14" s="86">
        <f t="shared" si="28"/>
        <v>0</v>
      </c>
      <c r="L14" s="86">
        <f t="shared" si="28"/>
        <v>0</v>
      </c>
      <c r="M14" s="86">
        <f t="shared" si="28"/>
        <v>0</v>
      </c>
      <c r="N14" s="86">
        <f t="shared" si="28"/>
        <v>0</v>
      </c>
      <c r="O14" s="86">
        <f t="shared" si="28"/>
        <v>0</v>
      </c>
      <c r="P14" s="86">
        <f t="shared" si="28"/>
        <v>0</v>
      </c>
      <c r="Q14" s="86">
        <f t="shared" si="28"/>
        <v>0</v>
      </c>
      <c r="R14" s="86">
        <f t="shared" si="28"/>
        <v>0</v>
      </c>
      <c r="S14" s="86">
        <f t="shared" si="28"/>
        <v>0</v>
      </c>
      <c r="T14" s="86">
        <f t="shared" si="28"/>
        <v>0</v>
      </c>
      <c r="U14" s="86">
        <f t="shared" si="28"/>
        <v>0</v>
      </c>
      <c r="V14" s="86">
        <f t="shared" ref="V14:AG14" si="29">$E14/12</f>
        <v>0</v>
      </c>
      <c r="W14" s="86">
        <f t="shared" si="29"/>
        <v>0</v>
      </c>
      <c r="X14" s="86">
        <f t="shared" si="29"/>
        <v>0</v>
      </c>
      <c r="Y14" s="86">
        <f t="shared" si="29"/>
        <v>0</v>
      </c>
      <c r="Z14" s="86">
        <f t="shared" si="29"/>
        <v>0</v>
      </c>
      <c r="AA14" s="86">
        <f t="shared" si="29"/>
        <v>0</v>
      </c>
      <c r="AB14" s="86">
        <f t="shared" si="29"/>
        <v>0</v>
      </c>
      <c r="AC14" s="86">
        <f t="shared" si="29"/>
        <v>0</v>
      </c>
      <c r="AD14" s="86">
        <f t="shared" si="29"/>
        <v>0</v>
      </c>
      <c r="AE14" s="86">
        <f t="shared" si="29"/>
        <v>0</v>
      </c>
      <c r="AF14" s="86">
        <f t="shared" si="29"/>
        <v>0</v>
      </c>
      <c r="AG14" s="86">
        <f t="shared" si="29"/>
        <v>0</v>
      </c>
      <c r="AH14" s="86">
        <f t="shared" ref="AH14:AS14" si="30">$F14/12</f>
        <v>0</v>
      </c>
      <c r="AI14" s="86">
        <f t="shared" si="30"/>
        <v>0</v>
      </c>
      <c r="AJ14" s="86">
        <f t="shared" si="30"/>
        <v>0</v>
      </c>
      <c r="AK14" s="86">
        <f t="shared" si="30"/>
        <v>0</v>
      </c>
      <c r="AL14" s="86">
        <f t="shared" si="30"/>
        <v>0</v>
      </c>
      <c r="AM14" s="86">
        <f t="shared" si="30"/>
        <v>0</v>
      </c>
      <c r="AN14" s="86">
        <f t="shared" si="30"/>
        <v>0</v>
      </c>
      <c r="AO14" s="86">
        <f t="shared" si="30"/>
        <v>0</v>
      </c>
      <c r="AP14" s="86">
        <f t="shared" si="30"/>
        <v>0</v>
      </c>
      <c r="AQ14" s="86">
        <f t="shared" si="30"/>
        <v>0</v>
      </c>
      <c r="AR14" s="86">
        <f t="shared" si="30"/>
        <v>0</v>
      </c>
      <c r="AS14" s="86">
        <f t="shared" si="30"/>
        <v>0</v>
      </c>
      <c r="AT14" s="86">
        <f t="shared" ref="AT14:BE14" si="31">$G14/12</f>
        <v>0</v>
      </c>
      <c r="AU14" s="86">
        <f t="shared" si="31"/>
        <v>0</v>
      </c>
      <c r="AV14" s="86">
        <f t="shared" si="31"/>
        <v>0</v>
      </c>
      <c r="AW14" s="86">
        <f t="shared" si="31"/>
        <v>0</v>
      </c>
      <c r="AX14" s="86">
        <f t="shared" si="31"/>
        <v>0</v>
      </c>
      <c r="AY14" s="86">
        <f t="shared" si="31"/>
        <v>0</v>
      </c>
      <c r="AZ14" s="86">
        <f t="shared" si="31"/>
        <v>0</v>
      </c>
      <c r="BA14" s="86">
        <f t="shared" si="31"/>
        <v>0</v>
      </c>
      <c r="BB14" s="86">
        <f t="shared" si="31"/>
        <v>0</v>
      </c>
      <c r="BC14" s="86">
        <f t="shared" si="31"/>
        <v>0</v>
      </c>
      <c r="BD14" s="86">
        <f t="shared" si="31"/>
        <v>0</v>
      </c>
      <c r="BE14" s="86">
        <f t="shared" si="31"/>
        <v>0</v>
      </c>
      <c r="BF14" s="86">
        <f t="shared" ref="BF14:BQ14" si="32">$H14/12</f>
        <v>0</v>
      </c>
      <c r="BG14" s="86">
        <f t="shared" si="32"/>
        <v>0</v>
      </c>
      <c r="BH14" s="86">
        <f t="shared" si="32"/>
        <v>0</v>
      </c>
      <c r="BI14" s="86">
        <f t="shared" si="32"/>
        <v>0</v>
      </c>
      <c r="BJ14" s="86">
        <f t="shared" si="32"/>
        <v>0</v>
      </c>
      <c r="BK14" s="86">
        <f t="shared" si="32"/>
        <v>0</v>
      </c>
      <c r="BL14" s="86">
        <f t="shared" si="32"/>
        <v>0</v>
      </c>
      <c r="BM14" s="86">
        <f t="shared" si="32"/>
        <v>0</v>
      </c>
      <c r="BN14" s="86">
        <f t="shared" si="32"/>
        <v>0</v>
      </c>
      <c r="BO14" s="86">
        <f t="shared" si="32"/>
        <v>0</v>
      </c>
      <c r="BP14" s="86">
        <f t="shared" si="32"/>
        <v>0</v>
      </c>
      <c r="BQ14" s="86">
        <f t="shared" si="32"/>
        <v>0</v>
      </c>
      <c r="BR14" s="93"/>
      <c r="BT14" s="129">
        <f t="shared" si="7"/>
        <v>0</v>
      </c>
    </row>
    <row r="15" spans="2:72" ht="14.25" customHeight="1" x14ac:dyDescent="0.3">
      <c r="B15" s="5"/>
      <c r="C15" s="130" t="str">
        <f>+CONFIG!C63</f>
        <v>Poste, Téléphonie</v>
      </c>
      <c r="D15" s="131">
        <f>CONFIG!$D$63+CONFIG!$E$63*'Personnel - Calculs auto'!D$6</f>
        <v>0</v>
      </c>
      <c r="E15" s="131">
        <f>CONFIG!$D$63+CONFIG!$E$63*'Personnel - Calculs auto'!E$6</f>
        <v>0</v>
      </c>
      <c r="F15" s="131">
        <f>CONFIG!$D$63+CONFIG!$E$63*'Personnel - Calculs auto'!F$6</f>
        <v>0</v>
      </c>
      <c r="G15" s="131">
        <f>CONFIG!$D$63+CONFIG!$E$63*'Personnel - Calculs auto'!G$6</f>
        <v>0</v>
      </c>
      <c r="H15" s="131">
        <f>CONFIG!$D$63+CONFIG!$E$63*'Personnel - Calculs auto'!H$6</f>
        <v>0</v>
      </c>
      <c r="I15" s="9"/>
      <c r="J15" s="86">
        <f t="shared" ref="J15:U15" si="33">$D15/12</f>
        <v>0</v>
      </c>
      <c r="K15" s="86">
        <f t="shared" si="33"/>
        <v>0</v>
      </c>
      <c r="L15" s="86">
        <f t="shared" si="33"/>
        <v>0</v>
      </c>
      <c r="M15" s="86">
        <f t="shared" si="33"/>
        <v>0</v>
      </c>
      <c r="N15" s="86">
        <f t="shared" si="33"/>
        <v>0</v>
      </c>
      <c r="O15" s="86">
        <f t="shared" si="33"/>
        <v>0</v>
      </c>
      <c r="P15" s="86">
        <f t="shared" si="33"/>
        <v>0</v>
      </c>
      <c r="Q15" s="86">
        <f t="shared" si="33"/>
        <v>0</v>
      </c>
      <c r="R15" s="86">
        <f t="shared" si="33"/>
        <v>0</v>
      </c>
      <c r="S15" s="86">
        <f t="shared" si="33"/>
        <v>0</v>
      </c>
      <c r="T15" s="86">
        <f t="shared" si="33"/>
        <v>0</v>
      </c>
      <c r="U15" s="86">
        <f t="shared" si="33"/>
        <v>0</v>
      </c>
      <c r="V15" s="86">
        <f t="shared" ref="V15:AG15" si="34">$E15/12</f>
        <v>0</v>
      </c>
      <c r="W15" s="86">
        <f t="shared" si="34"/>
        <v>0</v>
      </c>
      <c r="X15" s="86">
        <f t="shared" si="34"/>
        <v>0</v>
      </c>
      <c r="Y15" s="86">
        <f t="shared" si="34"/>
        <v>0</v>
      </c>
      <c r="Z15" s="86">
        <f t="shared" si="34"/>
        <v>0</v>
      </c>
      <c r="AA15" s="86">
        <f t="shared" si="34"/>
        <v>0</v>
      </c>
      <c r="AB15" s="86">
        <f t="shared" si="34"/>
        <v>0</v>
      </c>
      <c r="AC15" s="86">
        <f t="shared" si="34"/>
        <v>0</v>
      </c>
      <c r="AD15" s="86">
        <f t="shared" si="34"/>
        <v>0</v>
      </c>
      <c r="AE15" s="86">
        <f t="shared" si="34"/>
        <v>0</v>
      </c>
      <c r="AF15" s="86">
        <f t="shared" si="34"/>
        <v>0</v>
      </c>
      <c r="AG15" s="86">
        <f t="shared" si="34"/>
        <v>0</v>
      </c>
      <c r="AH15" s="86">
        <f t="shared" ref="AH15:AS15" si="35">$F15/12</f>
        <v>0</v>
      </c>
      <c r="AI15" s="86">
        <f t="shared" si="35"/>
        <v>0</v>
      </c>
      <c r="AJ15" s="86">
        <f t="shared" si="35"/>
        <v>0</v>
      </c>
      <c r="AK15" s="86">
        <f t="shared" si="35"/>
        <v>0</v>
      </c>
      <c r="AL15" s="86">
        <f t="shared" si="35"/>
        <v>0</v>
      </c>
      <c r="AM15" s="86">
        <f t="shared" si="35"/>
        <v>0</v>
      </c>
      <c r="AN15" s="86">
        <f t="shared" si="35"/>
        <v>0</v>
      </c>
      <c r="AO15" s="86">
        <f t="shared" si="35"/>
        <v>0</v>
      </c>
      <c r="AP15" s="86">
        <f t="shared" si="35"/>
        <v>0</v>
      </c>
      <c r="AQ15" s="86">
        <f t="shared" si="35"/>
        <v>0</v>
      </c>
      <c r="AR15" s="86">
        <f t="shared" si="35"/>
        <v>0</v>
      </c>
      <c r="AS15" s="86">
        <f t="shared" si="35"/>
        <v>0</v>
      </c>
      <c r="AT15" s="86">
        <f t="shared" ref="AT15:BE15" si="36">$G15/12</f>
        <v>0</v>
      </c>
      <c r="AU15" s="86">
        <f t="shared" si="36"/>
        <v>0</v>
      </c>
      <c r="AV15" s="86">
        <f t="shared" si="36"/>
        <v>0</v>
      </c>
      <c r="AW15" s="86">
        <f t="shared" si="36"/>
        <v>0</v>
      </c>
      <c r="AX15" s="86">
        <f t="shared" si="36"/>
        <v>0</v>
      </c>
      <c r="AY15" s="86">
        <f t="shared" si="36"/>
        <v>0</v>
      </c>
      <c r="AZ15" s="86">
        <f t="shared" si="36"/>
        <v>0</v>
      </c>
      <c r="BA15" s="86">
        <f t="shared" si="36"/>
        <v>0</v>
      </c>
      <c r="BB15" s="86">
        <f t="shared" si="36"/>
        <v>0</v>
      </c>
      <c r="BC15" s="86">
        <f t="shared" si="36"/>
        <v>0</v>
      </c>
      <c r="BD15" s="86">
        <f t="shared" si="36"/>
        <v>0</v>
      </c>
      <c r="BE15" s="86">
        <f t="shared" si="36"/>
        <v>0</v>
      </c>
      <c r="BF15" s="86">
        <f t="shared" ref="BF15:BQ15" si="37">$H15/12</f>
        <v>0</v>
      </c>
      <c r="BG15" s="86">
        <f t="shared" si="37"/>
        <v>0</v>
      </c>
      <c r="BH15" s="86">
        <f t="shared" si="37"/>
        <v>0</v>
      </c>
      <c r="BI15" s="86">
        <f t="shared" si="37"/>
        <v>0</v>
      </c>
      <c r="BJ15" s="86">
        <f t="shared" si="37"/>
        <v>0</v>
      </c>
      <c r="BK15" s="86">
        <f t="shared" si="37"/>
        <v>0</v>
      </c>
      <c r="BL15" s="86">
        <f t="shared" si="37"/>
        <v>0</v>
      </c>
      <c r="BM15" s="86">
        <f t="shared" si="37"/>
        <v>0</v>
      </c>
      <c r="BN15" s="86">
        <f t="shared" si="37"/>
        <v>0</v>
      </c>
      <c r="BO15" s="86">
        <f t="shared" si="37"/>
        <v>0</v>
      </c>
      <c r="BP15" s="86">
        <f t="shared" si="37"/>
        <v>0</v>
      </c>
      <c r="BQ15" s="86">
        <f t="shared" si="37"/>
        <v>0</v>
      </c>
      <c r="BR15" s="93"/>
      <c r="BT15" s="129">
        <f t="shared" si="7"/>
        <v>0</v>
      </c>
    </row>
    <row r="16" spans="2:72" ht="14.25" customHeight="1" x14ac:dyDescent="0.3">
      <c r="B16" s="5"/>
      <c r="C16" s="130" t="str">
        <f>+CONFIG!C64</f>
        <v>Hébergement web</v>
      </c>
      <c r="D16" s="131">
        <f>CONFIG!$D$64+CONFIG!$E$64*'Personnel - Calculs auto'!D$6</f>
        <v>0</v>
      </c>
      <c r="E16" s="131">
        <f>CONFIG!$D$64+CONFIG!$E$64*'Personnel - Calculs auto'!E$6</f>
        <v>0</v>
      </c>
      <c r="F16" s="131">
        <f>CONFIG!$D$64+CONFIG!$E$64*'Personnel - Calculs auto'!F$6</f>
        <v>0</v>
      </c>
      <c r="G16" s="131">
        <f>CONFIG!$D$64+CONFIG!$E$64*'Personnel - Calculs auto'!G$6</f>
        <v>0</v>
      </c>
      <c r="H16" s="131">
        <f>CONFIG!$D$64+CONFIG!$E$64*'Personnel - Calculs auto'!H$6</f>
        <v>0</v>
      </c>
      <c r="I16" s="9"/>
      <c r="J16" s="86">
        <f t="shared" ref="J16:U16" si="38">$D16/12</f>
        <v>0</v>
      </c>
      <c r="K16" s="86">
        <f t="shared" si="38"/>
        <v>0</v>
      </c>
      <c r="L16" s="86">
        <f t="shared" si="38"/>
        <v>0</v>
      </c>
      <c r="M16" s="86">
        <f t="shared" si="38"/>
        <v>0</v>
      </c>
      <c r="N16" s="86">
        <f t="shared" si="38"/>
        <v>0</v>
      </c>
      <c r="O16" s="86">
        <f t="shared" si="38"/>
        <v>0</v>
      </c>
      <c r="P16" s="86">
        <f t="shared" si="38"/>
        <v>0</v>
      </c>
      <c r="Q16" s="86">
        <f t="shared" si="38"/>
        <v>0</v>
      </c>
      <c r="R16" s="86">
        <f t="shared" si="38"/>
        <v>0</v>
      </c>
      <c r="S16" s="86">
        <f t="shared" si="38"/>
        <v>0</v>
      </c>
      <c r="T16" s="86">
        <f t="shared" si="38"/>
        <v>0</v>
      </c>
      <c r="U16" s="86">
        <f t="shared" si="38"/>
        <v>0</v>
      </c>
      <c r="V16" s="86">
        <f t="shared" ref="V16:AG16" si="39">$E16/12</f>
        <v>0</v>
      </c>
      <c r="W16" s="86">
        <f t="shared" si="39"/>
        <v>0</v>
      </c>
      <c r="X16" s="86">
        <f t="shared" si="39"/>
        <v>0</v>
      </c>
      <c r="Y16" s="86">
        <f t="shared" si="39"/>
        <v>0</v>
      </c>
      <c r="Z16" s="86">
        <f t="shared" si="39"/>
        <v>0</v>
      </c>
      <c r="AA16" s="86">
        <f t="shared" si="39"/>
        <v>0</v>
      </c>
      <c r="AB16" s="86">
        <f t="shared" si="39"/>
        <v>0</v>
      </c>
      <c r="AC16" s="86">
        <f t="shared" si="39"/>
        <v>0</v>
      </c>
      <c r="AD16" s="86">
        <f t="shared" si="39"/>
        <v>0</v>
      </c>
      <c r="AE16" s="86">
        <f t="shared" si="39"/>
        <v>0</v>
      </c>
      <c r="AF16" s="86">
        <f t="shared" si="39"/>
        <v>0</v>
      </c>
      <c r="AG16" s="86">
        <f t="shared" si="39"/>
        <v>0</v>
      </c>
      <c r="AH16" s="86">
        <f t="shared" ref="AH16:AS16" si="40">$F16/12</f>
        <v>0</v>
      </c>
      <c r="AI16" s="86">
        <f t="shared" si="40"/>
        <v>0</v>
      </c>
      <c r="AJ16" s="86">
        <f t="shared" si="40"/>
        <v>0</v>
      </c>
      <c r="AK16" s="86">
        <f t="shared" si="40"/>
        <v>0</v>
      </c>
      <c r="AL16" s="86">
        <f t="shared" si="40"/>
        <v>0</v>
      </c>
      <c r="AM16" s="86">
        <f t="shared" si="40"/>
        <v>0</v>
      </c>
      <c r="AN16" s="86">
        <f t="shared" si="40"/>
        <v>0</v>
      </c>
      <c r="AO16" s="86">
        <f t="shared" si="40"/>
        <v>0</v>
      </c>
      <c r="AP16" s="86">
        <f t="shared" si="40"/>
        <v>0</v>
      </c>
      <c r="AQ16" s="86">
        <f t="shared" si="40"/>
        <v>0</v>
      </c>
      <c r="AR16" s="86">
        <f t="shared" si="40"/>
        <v>0</v>
      </c>
      <c r="AS16" s="86">
        <f t="shared" si="40"/>
        <v>0</v>
      </c>
      <c r="AT16" s="86">
        <f t="shared" ref="AT16:BE16" si="41">$G16/12</f>
        <v>0</v>
      </c>
      <c r="AU16" s="86">
        <f t="shared" si="41"/>
        <v>0</v>
      </c>
      <c r="AV16" s="86">
        <f t="shared" si="41"/>
        <v>0</v>
      </c>
      <c r="AW16" s="86">
        <f t="shared" si="41"/>
        <v>0</v>
      </c>
      <c r="AX16" s="86">
        <f t="shared" si="41"/>
        <v>0</v>
      </c>
      <c r="AY16" s="86">
        <f t="shared" si="41"/>
        <v>0</v>
      </c>
      <c r="AZ16" s="86">
        <f t="shared" si="41"/>
        <v>0</v>
      </c>
      <c r="BA16" s="86">
        <f t="shared" si="41"/>
        <v>0</v>
      </c>
      <c r="BB16" s="86">
        <f t="shared" si="41"/>
        <v>0</v>
      </c>
      <c r="BC16" s="86">
        <f t="shared" si="41"/>
        <v>0</v>
      </c>
      <c r="BD16" s="86">
        <f t="shared" si="41"/>
        <v>0</v>
      </c>
      <c r="BE16" s="86">
        <f t="shared" si="41"/>
        <v>0</v>
      </c>
      <c r="BF16" s="86">
        <f t="shared" ref="BF16:BQ16" si="42">$H16/12</f>
        <v>0</v>
      </c>
      <c r="BG16" s="86">
        <f t="shared" si="42"/>
        <v>0</v>
      </c>
      <c r="BH16" s="86">
        <f t="shared" si="42"/>
        <v>0</v>
      </c>
      <c r="BI16" s="86">
        <f t="shared" si="42"/>
        <v>0</v>
      </c>
      <c r="BJ16" s="86">
        <f t="shared" si="42"/>
        <v>0</v>
      </c>
      <c r="BK16" s="86">
        <f t="shared" si="42"/>
        <v>0</v>
      </c>
      <c r="BL16" s="86">
        <f t="shared" si="42"/>
        <v>0</v>
      </c>
      <c r="BM16" s="86">
        <f t="shared" si="42"/>
        <v>0</v>
      </c>
      <c r="BN16" s="86">
        <f t="shared" si="42"/>
        <v>0</v>
      </c>
      <c r="BO16" s="86">
        <f t="shared" si="42"/>
        <v>0</v>
      </c>
      <c r="BP16" s="86">
        <f t="shared" si="42"/>
        <v>0</v>
      </c>
      <c r="BQ16" s="86">
        <f t="shared" si="42"/>
        <v>0</v>
      </c>
      <c r="BR16" s="93"/>
      <c r="BT16" s="129">
        <f t="shared" si="7"/>
        <v>0</v>
      </c>
    </row>
    <row r="17" spans="2:72" ht="14.25" customHeight="1" x14ac:dyDescent="0.3">
      <c r="B17" s="5"/>
      <c r="C17" s="132" t="str">
        <f>+CONFIG!C65</f>
        <v>Frais bancaires</v>
      </c>
      <c r="D17" s="131">
        <f>CONFIG!$D$65+CONFIG!$E$65*'Commandes - Calculs auto'!O43</f>
        <v>0</v>
      </c>
      <c r="E17" s="131">
        <f>CONFIG!$D$65+CONFIG!$E$65*'Commandes - Calculs auto'!AA43</f>
        <v>0</v>
      </c>
      <c r="F17" s="131">
        <f>CONFIG!$D$65+CONFIG!$E$65*'Commandes - Calculs auto'!AM43</f>
        <v>0</v>
      </c>
      <c r="G17" s="131">
        <f>CONFIG!$D$65+CONFIG!$E$65*'Commandes - Calculs auto'!AY43</f>
        <v>0</v>
      </c>
      <c r="H17" s="131">
        <f>CONFIG!$D$65+CONFIG!$E$65*'Commandes - Calculs auto'!BK43</f>
        <v>0</v>
      </c>
      <c r="I17" s="9"/>
      <c r="J17" s="86">
        <f t="shared" ref="J17:U17" si="43">$D17/12</f>
        <v>0</v>
      </c>
      <c r="K17" s="86">
        <f t="shared" si="43"/>
        <v>0</v>
      </c>
      <c r="L17" s="86">
        <f t="shared" si="43"/>
        <v>0</v>
      </c>
      <c r="M17" s="86">
        <f t="shared" si="43"/>
        <v>0</v>
      </c>
      <c r="N17" s="86">
        <f t="shared" si="43"/>
        <v>0</v>
      </c>
      <c r="O17" s="86">
        <f t="shared" si="43"/>
        <v>0</v>
      </c>
      <c r="P17" s="86">
        <f t="shared" si="43"/>
        <v>0</v>
      </c>
      <c r="Q17" s="86">
        <f t="shared" si="43"/>
        <v>0</v>
      </c>
      <c r="R17" s="86">
        <f t="shared" si="43"/>
        <v>0</v>
      </c>
      <c r="S17" s="86">
        <f t="shared" si="43"/>
        <v>0</v>
      </c>
      <c r="T17" s="86">
        <f t="shared" si="43"/>
        <v>0</v>
      </c>
      <c r="U17" s="86">
        <f t="shared" si="43"/>
        <v>0</v>
      </c>
      <c r="V17" s="86">
        <f t="shared" ref="V17:AG17" si="44">$E17/12</f>
        <v>0</v>
      </c>
      <c r="W17" s="86">
        <f t="shared" si="44"/>
        <v>0</v>
      </c>
      <c r="X17" s="86">
        <f t="shared" si="44"/>
        <v>0</v>
      </c>
      <c r="Y17" s="86">
        <f t="shared" si="44"/>
        <v>0</v>
      </c>
      <c r="Z17" s="86">
        <f t="shared" si="44"/>
        <v>0</v>
      </c>
      <c r="AA17" s="86">
        <f t="shared" si="44"/>
        <v>0</v>
      </c>
      <c r="AB17" s="86">
        <f t="shared" si="44"/>
        <v>0</v>
      </c>
      <c r="AC17" s="86">
        <f t="shared" si="44"/>
        <v>0</v>
      </c>
      <c r="AD17" s="86">
        <f t="shared" si="44"/>
        <v>0</v>
      </c>
      <c r="AE17" s="86">
        <f t="shared" si="44"/>
        <v>0</v>
      </c>
      <c r="AF17" s="86">
        <f t="shared" si="44"/>
        <v>0</v>
      </c>
      <c r="AG17" s="86">
        <f t="shared" si="44"/>
        <v>0</v>
      </c>
      <c r="AH17" s="86">
        <f t="shared" ref="AH17:AS17" si="45">$F17/12</f>
        <v>0</v>
      </c>
      <c r="AI17" s="86">
        <f t="shared" si="45"/>
        <v>0</v>
      </c>
      <c r="AJ17" s="86">
        <f t="shared" si="45"/>
        <v>0</v>
      </c>
      <c r="AK17" s="86">
        <f t="shared" si="45"/>
        <v>0</v>
      </c>
      <c r="AL17" s="86">
        <f t="shared" si="45"/>
        <v>0</v>
      </c>
      <c r="AM17" s="86">
        <f t="shared" si="45"/>
        <v>0</v>
      </c>
      <c r="AN17" s="86">
        <f t="shared" si="45"/>
        <v>0</v>
      </c>
      <c r="AO17" s="86">
        <f t="shared" si="45"/>
        <v>0</v>
      </c>
      <c r="AP17" s="86">
        <f t="shared" si="45"/>
        <v>0</v>
      </c>
      <c r="AQ17" s="86">
        <f t="shared" si="45"/>
        <v>0</v>
      </c>
      <c r="AR17" s="86">
        <f t="shared" si="45"/>
        <v>0</v>
      </c>
      <c r="AS17" s="86">
        <f t="shared" si="45"/>
        <v>0</v>
      </c>
      <c r="AT17" s="86">
        <f t="shared" ref="AT17:BE17" si="46">$G17/12</f>
        <v>0</v>
      </c>
      <c r="AU17" s="86">
        <f t="shared" si="46"/>
        <v>0</v>
      </c>
      <c r="AV17" s="86">
        <f t="shared" si="46"/>
        <v>0</v>
      </c>
      <c r="AW17" s="86">
        <f t="shared" si="46"/>
        <v>0</v>
      </c>
      <c r="AX17" s="86">
        <f t="shared" si="46"/>
        <v>0</v>
      </c>
      <c r="AY17" s="86">
        <f t="shared" si="46"/>
        <v>0</v>
      </c>
      <c r="AZ17" s="86">
        <f t="shared" si="46"/>
        <v>0</v>
      </c>
      <c r="BA17" s="86">
        <f t="shared" si="46"/>
        <v>0</v>
      </c>
      <c r="BB17" s="86">
        <f t="shared" si="46"/>
        <v>0</v>
      </c>
      <c r="BC17" s="86">
        <f t="shared" si="46"/>
        <v>0</v>
      </c>
      <c r="BD17" s="86">
        <f t="shared" si="46"/>
        <v>0</v>
      </c>
      <c r="BE17" s="86">
        <f t="shared" si="46"/>
        <v>0</v>
      </c>
      <c r="BF17" s="86">
        <f t="shared" ref="BF17:BQ17" si="47">$H17/12</f>
        <v>0</v>
      </c>
      <c r="BG17" s="86">
        <f t="shared" si="47"/>
        <v>0</v>
      </c>
      <c r="BH17" s="86">
        <f t="shared" si="47"/>
        <v>0</v>
      </c>
      <c r="BI17" s="86">
        <f t="shared" si="47"/>
        <v>0</v>
      </c>
      <c r="BJ17" s="86">
        <f t="shared" si="47"/>
        <v>0</v>
      </c>
      <c r="BK17" s="86">
        <f t="shared" si="47"/>
        <v>0</v>
      </c>
      <c r="BL17" s="86">
        <f t="shared" si="47"/>
        <v>0</v>
      </c>
      <c r="BM17" s="86">
        <f t="shared" si="47"/>
        <v>0</v>
      </c>
      <c r="BN17" s="86">
        <f t="shared" si="47"/>
        <v>0</v>
      </c>
      <c r="BO17" s="86">
        <f t="shared" si="47"/>
        <v>0</v>
      </c>
      <c r="BP17" s="86">
        <f t="shared" si="47"/>
        <v>0</v>
      </c>
      <c r="BQ17" s="86">
        <f t="shared" si="47"/>
        <v>0</v>
      </c>
      <c r="BR17" s="93"/>
      <c r="BT17" s="129">
        <f t="shared" si="7"/>
        <v>0</v>
      </c>
    </row>
    <row r="18" spans="2:72" ht="14.25" customHeight="1" x14ac:dyDescent="0.3">
      <c r="B18" s="5"/>
      <c r="C18" s="130" t="str">
        <f>+CONFIG!C66</f>
        <v>Divers</v>
      </c>
      <c r="D18" s="131">
        <f>CONFIG!$D$66+CONFIG!$E$66*'Personnel - Calculs auto'!D$6</f>
        <v>0</v>
      </c>
      <c r="E18" s="131">
        <f>CONFIG!$D$66+CONFIG!$E$66*'Personnel - Calculs auto'!E$6</f>
        <v>0</v>
      </c>
      <c r="F18" s="131">
        <f>CONFIG!$D$66+CONFIG!$E$66*'Personnel - Calculs auto'!F$6</f>
        <v>0</v>
      </c>
      <c r="G18" s="131">
        <f>CONFIG!$D$66+CONFIG!$E$66*'Personnel - Calculs auto'!G$6</f>
        <v>0</v>
      </c>
      <c r="H18" s="131">
        <f>CONFIG!$D$66+CONFIG!$E$66*'Personnel - Calculs auto'!H$6</f>
        <v>0</v>
      </c>
      <c r="I18" s="9"/>
      <c r="J18" s="86">
        <f t="shared" ref="J18:U18" si="48">$D18/12</f>
        <v>0</v>
      </c>
      <c r="K18" s="86">
        <f t="shared" si="48"/>
        <v>0</v>
      </c>
      <c r="L18" s="86">
        <f t="shared" si="48"/>
        <v>0</v>
      </c>
      <c r="M18" s="86">
        <f t="shared" si="48"/>
        <v>0</v>
      </c>
      <c r="N18" s="86">
        <f t="shared" si="48"/>
        <v>0</v>
      </c>
      <c r="O18" s="86">
        <f t="shared" si="48"/>
        <v>0</v>
      </c>
      <c r="P18" s="86">
        <f t="shared" si="48"/>
        <v>0</v>
      </c>
      <c r="Q18" s="86">
        <f t="shared" si="48"/>
        <v>0</v>
      </c>
      <c r="R18" s="86">
        <f t="shared" si="48"/>
        <v>0</v>
      </c>
      <c r="S18" s="86">
        <f t="shared" si="48"/>
        <v>0</v>
      </c>
      <c r="T18" s="86">
        <f t="shared" si="48"/>
        <v>0</v>
      </c>
      <c r="U18" s="86">
        <f t="shared" si="48"/>
        <v>0</v>
      </c>
      <c r="V18" s="86">
        <f t="shared" ref="V18:AG18" si="49">$E18/12</f>
        <v>0</v>
      </c>
      <c r="W18" s="86">
        <f t="shared" si="49"/>
        <v>0</v>
      </c>
      <c r="X18" s="86">
        <f t="shared" si="49"/>
        <v>0</v>
      </c>
      <c r="Y18" s="86">
        <f t="shared" si="49"/>
        <v>0</v>
      </c>
      <c r="Z18" s="86">
        <f t="shared" si="49"/>
        <v>0</v>
      </c>
      <c r="AA18" s="86">
        <f t="shared" si="49"/>
        <v>0</v>
      </c>
      <c r="AB18" s="86">
        <f t="shared" si="49"/>
        <v>0</v>
      </c>
      <c r="AC18" s="86">
        <f t="shared" si="49"/>
        <v>0</v>
      </c>
      <c r="AD18" s="86">
        <f t="shared" si="49"/>
        <v>0</v>
      </c>
      <c r="AE18" s="86">
        <f t="shared" si="49"/>
        <v>0</v>
      </c>
      <c r="AF18" s="86">
        <f t="shared" si="49"/>
        <v>0</v>
      </c>
      <c r="AG18" s="86">
        <f t="shared" si="49"/>
        <v>0</v>
      </c>
      <c r="AH18" s="86">
        <f t="shared" ref="AH18:AS18" si="50">$F18/12</f>
        <v>0</v>
      </c>
      <c r="AI18" s="86">
        <f t="shared" si="50"/>
        <v>0</v>
      </c>
      <c r="AJ18" s="86">
        <f t="shared" si="50"/>
        <v>0</v>
      </c>
      <c r="AK18" s="86">
        <f t="shared" si="50"/>
        <v>0</v>
      </c>
      <c r="AL18" s="86">
        <f t="shared" si="50"/>
        <v>0</v>
      </c>
      <c r="AM18" s="86">
        <f t="shared" si="50"/>
        <v>0</v>
      </c>
      <c r="AN18" s="86">
        <f t="shared" si="50"/>
        <v>0</v>
      </c>
      <c r="AO18" s="86">
        <f t="shared" si="50"/>
        <v>0</v>
      </c>
      <c r="AP18" s="86">
        <f t="shared" si="50"/>
        <v>0</v>
      </c>
      <c r="AQ18" s="86">
        <f t="shared" si="50"/>
        <v>0</v>
      </c>
      <c r="AR18" s="86">
        <f t="shared" si="50"/>
        <v>0</v>
      </c>
      <c r="AS18" s="86">
        <f t="shared" si="50"/>
        <v>0</v>
      </c>
      <c r="AT18" s="86">
        <f t="shared" ref="AT18:BE18" si="51">$G18/12</f>
        <v>0</v>
      </c>
      <c r="AU18" s="86">
        <f t="shared" si="51"/>
        <v>0</v>
      </c>
      <c r="AV18" s="86">
        <f t="shared" si="51"/>
        <v>0</v>
      </c>
      <c r="AW18" s="86">
        <f t="shared" si="51"/>
        <v>0</v>
      </c>
      <c r="AX18" s="86">
        <f t="shared" si="51"/>
        <v>0</v>
      </c>
      <c r="AY18" s="86">
        <f t="shared" si="51"/>
        <v>0</v>
      </c>
      <c r="AZ18" s="86">
        <f t="shared" si="51"/>
        <v>0</v>
      </c>
      <c r="BA18" s="86">
        <f t="shared" si="51"/>
        <v>0</v>
      </c>
      <c r="BB18" s="86">
        <f t="shared" si="51"/>
        <v>0</v>
      </c>
      <c r="BC18" s="86">
        <f t="shared" si="51"/>
        <v>0</v>
      </c>
      <c r="BD18" s="86">
        <f t="shared" si="51"/>
        <v>0</v>
      </c>
      <c r="BE18" s="86">
        <f t="shared" si="51"/>
        <v>0</v>
      </c>
      <c r="BF18" s="86">
        <f t="shared" ref="BF18:BQ18" si="52">$H18/12</f>
        <v>0</v>
      </c>
      <c r="BG18" s="86">
        <f t="shared" si="52"/>
        <v>0</v>
      </c>
      <c r="BH18" s="86">
        <f t="shared" si="52"/>
        <v>0</v>
      </c>
      <c r="BI18" s="86">
        <f t="shared" si="52"/>
        <v>0</v>
      </c>
      <c r="BJ18" s="86">
        <f t="shared" si="52"/>
        <v>0</v>
      </c>
      <c r="BK18" s="86">
        <f t="shared" si="52"/>
        <v>0</v>
      </c>
      <c r="BL18" s="86">
        <f t="shared" si="52"/>
        <v>0</v>
      </c>
      <c r="BM18" s="86">
        <f t="shared" si="52"/>
        <v>0</v>
      </c>
      <c r="BN18" s="86">
        <f t="shared" si="52"/>
        <v>0</v>
      </c>
      <c r="BO18" s="86">
        <f t="shared" si="52"/>
        <v>0</v>
      </c>
      <c r="BP18" s="86">
        <f t="shared" si="52"/>
        <v>0</v>
      </c>
      <c r="BQ18" s="86">
        <f t="shared" si="52"/>
        <v>0</v>
      </c>
      <c r="BR18" s="93"/>
      <c r="BT18" s="129">
        <f t="shared" si="7"/>
        <v>0</v>
      </c>
    </row>
    <row r="19" spans="2:72" ht="14.25" customHeight="1" x14ac:dyDescent="0.3">
      <c r="B19" s="5"/>
      <c r="C19" s="133"/>
      <c r="D19" s="134">
        <f t="shared" ref="D19:D28" si="53">SUM(J19:U19)</f>
        <v>0</v>
      </c>
      <c r="E19" s="134">
        <f t="shared" ref="E19:E28" si="54">SUM(V19:AG19)</f>
        <v>0</v>
      </c>
      <c r="F19" s="134">
        <f t="shared" ref="F19:F28" si="55">SUM(AH19:AS19)</f>
        <v>0</v>
      </c>
      <c r="G19" s="134">
        <f t="shared" ref="G19:G28" si="56">SUM(AT19:BE19)</f>
        <v>0</v>
      </c>
      <c r="H19" s="134">
        <f t="shared" ref="H19:H28" si="57">SUM(BF19:BQ19)</f>
        <v>0</v>
      </c>
      <c r="I19" s="9"/>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93"/>
      <c r="BT19" s="129">
        <f t="shared" si="7"/>
        <v>0</v>
      </c>
    </row>
    <row r="20" spans="2:72" ht="14.25" customHeight="1" x14ac:dyDescent="0.3">
      <c r="B20" s="5"/>
      <c r="C20" s="136"/>
      <c r="D20" s="137">
        <f t="shared" si="53"/>
        <v>0</v>
      </c>
      <c r="E20" s="137">
        <f t="shared" si="54"/>
        <v>0</v>
      </c>
      <c r="F20" s="137">
        <f t="shared" si="55"/>
        <v>0</v>
      </c>
      <c r="G20" s="137">
        <f t="shared" si="56"/>
        <v>0</v>
      </c>
      <c r="H20" s="137">
        <f t="shared" si="57"/>
        <v>0</v>
      </c>
      <c r="I20" s="9"/>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93"/>
      <c r="BT20" s="129">
        <f t="shared" si="7"/>
        <v>0</v>
      </c>
    </row>
    <row r="21" spans="2:72" ht="14.25" customHeight="1" x14ac:dyDescent="0.3">
      <c r="B21" s="5"/>
      <c r="C21" s="136"/>
      <c r="D21" s="137">
        <f t="shared" si="53"/>
        <v>0</v>
      </c>
      <c r="E21" s="137">
        <f t="shared" si="54"/>
        <v>0</v>
      </c>
      <c r="F21" s="137">
        <f t="shared" si="55"/>
        <v>0</v>
      </c>
      <c r="G21" s="137">
        <f t="shared" si="56"/>
        <v>0</v>
      </c>
      <c r="H21" s="137">
        <f t="shared" si="57"/>
        <v>0</v>
      </c>
      <c r="I21" s="9"/>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93"/>
      <c r="BT21" s="129">
        <f t="shared" si="7"/>
        <v>0</v>
      </c>
    </row>
    <row r="22" spans="2:72" ht="14.25" customHeight="1" x14ac:dyDescent="0.3">
      <c r="B22" s="5"/>
      <c r="C22" s="136"/>
      <c r="D22" s="137">
        <f t="shared" si="53"/>
        <v>0</v>
      </c>
      <c r="E22" s="137">
        <f t="shared" si="54"/>
        <v>0</v>
      </c>
      <c r="F22" s="137">
        <f t="shared" si="55"/>
        <v>0</v>
      </c>
      <c r="G22" s="137">
        <f t="shared" si="56"/>
        <v>0</v>
      </c>
      <c r="H22" s="137">
        <f t="shared" si="57"/>
        <v>0</v>
      </c>
      <c r="I22" s="9"/>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93"/>
      <c r="BT22" s="129">
        <f t="shared" si="7"/>
        <v>0</v>
      </c>
    </row>
    <row r="23" spans="2:72" ht="14.25" customHeight="1" x14ac:dyDescent="0.3">
      <c r="B23" s="5"/>
      <c r="C23" s="136"/>
      <c r="D23" s="137">
        <f t="shared" si="53"/>
        <v>0</v>
      </c>
      <c r="E23" s="137">
        <f t="shared" si="54"/>
        <v>0</v>
      </c>
      <c r="F23" s="137">
        <f t="shared" si="55"/>
        <v>0</v>
      </c>
      <c r="G23" s="137">
        <f t="shared" si="56"/>
        <v>0</v>
      </c>
      <c r="H23" s="137">
        <f t="shared" si="57"/>
        <v>0</v>
      </c>
      <c r="I23" s="9"/>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93"/>
      <c r="BT23" s="129">
        <f t="shared" si="7"/>
        <v>0</v>
      </c>
    </row>
    <row r="24" spans="2:72" ht="14.25" customHeight="1" x14ac:dyDescent="0.3">
      <c r="B24" s="5"/>
      <c r="C24" s="136"/>
      <c r="D24" s="137">
        <f t="shared" si="53"/>
        <v>0</v>
      </c>
      <c r="E24" s="137">
        <f t="shared" si="54"/>
        <v>0</v>
      </c>
      <c r="F24" s="137">
        <f t="shared" si="55"/>
        <v>0</v>
      </c>
      <c r="G24" s="137">
        <f t="shared" si="56"/>
        <v>0</v>
      </c>
      <c r="H24" s="137">
        <f t="shared" si="57"/>
        <v>0</v>
      </c>
      <c r="I24" s="9"/>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93"/>
      <c r="BT24" s="129">
        <f t="shared" si="7"/>
        <v>0</v>
      </c>
    </row>
    <row r="25" spans="2:72" ht="14.25" customHeight="1" x14ac:dyDescent="0.3">
      <c r="B25" s="5"/>
      <c r="C25" s="136"/>
      <c r="D25" s="137">
        <f t="shared" si="53"/>
        <v>0</v>
      </c>
      <c r="E25" s="137">
        <f t="shared" si="54"/>
        <v>0</v>
      </c>
      <c r="F25" s="137">
        <f t="shared" si="55"/>
        <v>0</v>
      </c>
      <c r="G25" s="137">
        <f t="shared" si="56"/>
        <v>0</v>
      </c>
      <c r="H25" s="137">
        <f t="shared" si="57"/>
        <v>0</v>
      </c>
      <c r="I25" s="9"/>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93"/>
      <c r="BT25" s="129">
        <f t="shared" si="7"/>
        <v>0</v>
      </c>
    </row>
    <row r="26" spans="2:72" ht="14.25" customHeight="1" x14ac:dyDescent="0.3">
      <c r="B26" s="5"/>
      <c r="C26" s="136"/>
      <c r="D26" s="137">
        <f t="shared" si="53"/>
        <v>0</v>
      </c>
      <c r="E26" s="137">
        <f t="shared" si="54"/>
        <v>0</v>
      </c>
      <c r="F26" s="137">
        <f t="shared" si="55"/>
        <v>0</v>
      </c>
      <c r="G26" s="137">
        <f t="shared" si="56"/>
        <v>0</v>
      </c>
      <c r="H26" s="137">
        <f t="shared" si="57"/>
        <v>0</v>
      </c>
      <c r="I26" s="9"/>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93"/>
      <c r="BT26" s="129">
        <f t="shared" si="7"/>
        <v>0</v>
      </c>
    </row>
    <row r="27" spans="2:72" ht="14.25" customHeight="1" x14ac:dyDescent="0.3">
      <c r="B27" s="5"/>
      <c r="C27" s="136"/>
      <c r="D27" s="137">
        <f t="shared" si="53"/>
        <v>0</v>
      </c>
      <c r="E27" s="137">
        <f t="shared" si="54"/>
        <v>0</v>
      </c>
      <c r="F27" s="137">
        <f t="shared" si="55"/>
        <v>0</v>
      </c>
      <c r="G27" s="137">
        <f t="shared" si="56"/>
        <v>0</v>
      </c>
      <c r="H27" s="137">
        <f t="shared" si="57"/>
        <v>0</v>
      </c>
      <c r="I27" s="9"/>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93"/>
      <c r="BT27" s="129">
        <f t="shared" si="7"/>
        <v>0</v>
      </c>
    </row>
    <row r="28" spans="2:72" ht="14.25" customHeight="1" x14ac:dyDescent="0.3">
      <c r="B28" s="5"/>
      <c r="C28" s="136"/>
      <c r="D28" s="137">
        <f t="shared" si="53"/>
        <v>0</v>
      </c>
      <c r="E28" s="137">
        <f t="shared" si="54"/>
        <v>0</v>
      </c>
      <c r="F28" s="137">
        <f t="shared" si="55"/>
        <v>0</v>
      </c>
      <c r="G28" s="137">
        <f t="shared" si="56"/>
        <v>0</v>
      </c>
      <c r="H28" s="137">
        <f t="shared" si="57"/>
        <v>0</v>
      </c>
      <c r="I28" s="9"/>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93"/>
      <c r="BT28" s="129">
        <f t="shared" si="7"/>
        <v>0</v>
      </c>
    </row>
    <row r="29" spans="2:72" ht="14.25" customHeight="1" x14ac:dyDescent="0.3">
      <c r="B29" s="5"/>
      <c r="C29" s="139" t="s">
        <v>121</v>
      </c>
      <c r="D29" s="140">
        <f t="shared" ref="D29:H29" si="58">SUM(D9:D28)</f>
        <v>0</v>
      </c>
      <c r="E29" s="140">
        <f t="shared" si="58"/>
        <v>0</v>
      </c>
      <c r="F29" s="140">
        <f t="shared" si="58"/>
        <v>0</v>
      </c>
      <c r="G29" s="140">
        <f t="shared" si="58"/>
        <v>0</v>
      </c>
      <c r="H29" s="140">
        <f t="shared" si="58"/>
        <v>0</v>
      </c>
      <c r="I29" s="9"/>
      <c r="J29" s="140">
        <f t="shared" ref="J29:BQ29" si="59">SUM(J9:J28)</f>
        <v>0</v>
      </c>
      <c r="K29" s="140">
        <f t="shared" si="59"/>
        <v>0</v>
      </c>
      <c r="L29" s="140">
        <f t="shared" si="59"/>
        <v>0</v>
      </c>
      <c r="M29" s="140">
        <f t="shared" si="59"/>
        <v>0</v>
      </c>
      <c r="N29" s="140">
        <f t="shared" si="59"/>
        <v>0</v>
      </c>
      <c r="O29" s="140">
        <f t="shared" si="59"/>
        <v>0</v>
      </c>
      <c r="P29" s="140">
        <f t="shared" si="59"/>
        <v>0</v>
      </c>
      <c r="Q29" s="140">
        <f t="shared" si="59"/>
        <v>0</v>
      </c>
      <c r="R29" s="140">
        <f t="shared" si="59"/>
        <v>0</v>
      </c>
      <c r="S29" s="140">
        <f t="shared" si="59"/>
        <v>0</v>
      </c>
      <c r="T29" s="140">
        <f t="shared" si="59"/>
        <v>0</v>
      </c>
      <c r="U29" s="140">
        <f t="shared" si="59"/>
        <v>0</v>
      </c>
      <c r="V29" s="140">
        <f t="shared" si="59"/>
        <v>0</v>
      </c>
      <c r="W29" s="140">
        <f t="shared" si="59"/>
        <v>0</v>
      </c>
      <c r="X29" s="140">
        <f t="shared" si="59"/>
        <v>0</v>
      </c>
      <c r="Y29" s="140">
        <f t="shared" si="59"/>
        <v>0</v>
      </c>
      <c r="Z29" s="140">
        <f t="shared" si="59"/>
        <v>0</v>
      </c>
      <c r="AA29" s="140">
        <f t="shared" si="59"/>
        <v>0</v>
      </c>
      <c r="AB29" s="140">
        <f t="shared" si="59"/>
        <v>0</v>
      </c>
      <c r="AC29" s="140">
        <f t="shared" si="59"/>
        <v>0</v>
      </c>
      <c r="AD29" s="140">
        <f t="shared" si="59"/>
        <v>0</v>
      </c>
      <c r="AE29" s="140">
        <f t="shared" si="59"/>
        <v>0</v>
      </c>
      <c r="AF29" s="140">
        <f t="shared" si="59"/>
        <v>0</v>
      </c>
      <c r="AG29" s="140">
        <f t="shared" si="59"/>
        <v>0</v>
      </c>
      <c r="AH29" s="140">
        <f t="shared" si="59"/>
        <v>0</v>
      </c>
      <c r="AI29" s="140">
        <f t="shared" si="59"/>
        <v>0</v>
      </c>
      <c r="AJ29" s="140">
        <f t="shared" si="59"/>
        <v>0</v>
      </c>
      <c r="AK29" s="140">
        <f t="shared" si="59"/>
        <v>0</v>
      </c>
      <c r="AL29" s="140">
        <f t="shared" si="59"/>
        <v>0</v>
      </c>
      <c r="AM29" s="140">
        <f t="shared" si="59"/>
        <v>0</v>
      </c>
      <c r="AN29" s="140">
        <f t="shared" si="59"/>
        <v>0</v>
      </c>
      <c r="AO29" s="140">
        <f t="shared" si="59"/>
        <v>0</v>
      </c>
      <c r="AP29" s="140">
        <f t="shared" si="59"/>
        <v>0</v>
      </c>
      <c r="AQ29" s="140">
        <f t="shared" si="59"/>
        <v>0</v>
      </c>
      <c r="AR29" s="140">
        <f t="shared" si="59"/>
        <v>0</v>
      </c>
      <c r="AS29" s="140">
        <f t="shared" si="59"/>
        <v>0</v>
      </c>
      <c r="AT29" s="140">
        <f t="shared" si="59"/>
        <v>0</v>
      </c>
      <c r="AU29" s="140">
        <f t="shared" si="59"/>
        <v>0</v>
      </c>
      <c r="AV29" s="140">
        <f t="shared" si="59"/>
        <v>0</v>
      </c>
      <c r="AW29" s="140">
        <f t="shared" si="59"/>
        <v>0</v>
      </c>
      <c r="AX29" s="140">
        <f t="shared" si="59"/>
        <v>0</v>
      </c>
      <c r="AY29" s="140">
        <f t="shared" si="59"/>
        <v>0</v>
      </c>
      <c r="AZ29" s="140">
        <f t="shared" si="59"/>
        <v>0</v>
      </c>
      <c r="BA29" s="140">
        <f t="shared" si="59"/>
        <v>0</v>
      </c>
      <c r="BB29" s="140">
        <f t="shared" si="59"/>
        <v>0</v>
      </c>
      <c r="BC29" s="140">
        <f t="shared" si="59"/>
        <v>0</v>
      </c>
      <c r="BD29" s="140">
        <f t="shared" si="59"/>
        <v>0</v>
      </c>
      <c r="BE29" s="140">
        <f t="shared" si="59"/>
        <v>0</v>
      </c>
      <c r="BF29" s="140">
        <f t="shared" si="59"/>
        <v>0</v>
      </c>
      <c r="BG29" s="140">
        <f t="shared" si="59"/>
        <v>0</v>
      </c>
      <c r="BH29" s="140">
        <f t="shared" si="59"/>
        <v>0</v>
      </c>
      <c r="BI29" s="140">
        <f t="shared" si="59"/>
        <v>0</v>
      </c>
      <c r="BJ29" s="140">
        <f t="shared" si="59"/>
        <v>0</v>
      </c>
      <c r="BK29" s="140">
        <f t="shared" si="59"/>
        <v>0</v>
      </c>
      <c r="BL29" s="140">
        <f t="shared" si="59"/>
        <v>0</v>
      </c>
      <c r="BM29" s="140">
        <f t="shared" si="59"/>
        <v>0</v>
      </c>
      <c r="BN29" s="140">
        <f t="shared" si="59"/>
        <v>0</v>
      </c>
      <c r="BO29" s="140">
        <f t="shared" si="59"/>
        <v>0</v>
      </c>
      <c r="BP29" s="140">
        <f t="shared" si="59"/>
        <v>0</v>
      </c>
      <c r="BQ29" s="140">
        <f t="shared" si="59"/>
        <v>0</v>
      </c>
      <c r="BR29" s="93"/>
      <c r="BT29" s="129">
        <f t="shared" si="7"/>
        <v>0</v>
      </c>
    </row>
    <row r="30" spans="2:72" ht="14.25" customHeight="1" x14ac:dyDescent="0.3">
      <c r="B30" s="40"/>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3"/>
    </row>
    <row r="31" spans="2:72" ht="14.25" customHeight="1" x14ac:dyDescent="0.25"/>
    <row r="32" spans="2:7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6">
    <mergeCell ref="BF7:BQ7"/>
    <mergeCell ref="D7:H7"/>
    <mergeCell ref="J7:U7"/>
    <mergeCell ref="V7:AG7"/>
    <mergeCell ref="AH7:AS7"/>
    <mergeCell ref="AT7:BE7"/>
  </mergeCells>
  <conditionalFormatting sqref="BT9:BT29">
    <cfRule type="cellIs" dxfId="47" priority="1" operator="lessThan">
      <formula>-1</formula>
    </cfRule>
  </conditionalFormatting>
  <conditionalFormatting sqref="BT9:BT29">
    <cfRule type="cellIs" dxfId="46" priority="2" operator="greaterThan">
      <formula>1</formula>
    </cfRule>
  </conditionalFormatting>
  <conditionalFormatting sqref="BT9:BT29">
    <cfRule type="cellIs" dxfId="45" priority="3" operator="between">
      <formula>-1</formula>
      <formula>1</formula>
    </cfRule>
  </conditionalFormatting>
  <pageMargins left="0.70866141732283472" right="0.70866141732283472" top="0.74803149606299213" bottom="0.74803149606299213" header="0" footer="0"/>
  <pageSetup paperSize="9" orientation="landscape"/>
  <colBreaks count="2" manualBreakCount="2">
    <brk id="9" man="1"/>
    <brk id="5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1000"/>
  <sheetViews>
    <sheetView showGridLines="0" workbookViewId="0">
      <pane xSplit="3" ySplit="8" topLeftCell="AI9" activePane="bottomRight" state="frozen"/>
      <selection pane="topRight" activeCell="D1" sqref="D1"/>
      <selection pane="bottomLeft" activeCell="A9" sqref="A9"/>
      <selection pane="bottomRight" activeCell="AP11" sqref="AP11"/>
    </sheetView>
  </sheetViews>
  <sheetFormatPr baseColWidth="10" defaultColWidth="12.59765625" defaultRowHeight="15" customHeight="1" x14ac:dyDescent="0.25"/>
  <cols>
    <col min="1" max="1" width="2.69921875" customWidth="1"/>
    <col min="2" max="2" width="3.19921875" customWidth="1"/>
    <col min="3" max="3" width="31.19921875" customWidth="1"/>
    <col min="4" max="38" width="8.69921875" customWidth="1"/>
    <col min="39" max="39" width="3.19921875" customWidth="1"/>
    <col min="40" max="40" width="22.19921875" customWidth="1"/>
    <col min="41" max="45" width="16.8984375" customWidth="1"/>
    <col min="46" max="46" width="22.19921875" customWidth="1"/>
    <col min="47" max="47" width="3.5" customWidth="1"/>
  </cols>
  <sheetData>
    <row r="1" spans="1:47" ht="14.25" customHeight="1" x14ac:dyDescent="0.3">
      <c r="C1" s="141"/>
    </row>
    <row r="2" spans="1:47" ht="14.25" customHeight="1" x14ac:dyDescent="0.3">
      <c r="B2" s="1"/>
      <c r="C2" s="14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3"/>
    </row>
    <row r="3" spans="1:47" ht="14.25" customHeight="1" x14ac:dyDescent="0.3">
      <c r="A3" s="143"/>
      <c r="B3" s="144"/>
      <c r="C3" s="145" t="s">
        <v>127</v>
      </c>
      <c r="D3" s="146"/>
      <c r="E3" s="146"/>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8"/>
      <c r="AO3" s="147"/>
      <c r="AP3" s="147"/>
      <c r="AQ3" s="147"/>
      <c r="AR3" s="147"/>
      <c r="AS3" s="147"/>
      <c r="AT3" s="147"/>
      <c r="AU3" s="149"/>
    </row>
    <row r="4" spans="1:47" ht="14.25" customHeight="1" x14ac:dyDescent="0.3">
      <c r="A4" s="143"/>
      <c r="B4" s="144"/>
      <c r="C4" s="150"/>
      <c r="D4" s="146"/>
      <c r="E4" s="146"/>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8"/>
      <c r="AO4" s="147"/>
      <c r="AP4" s="147"/>
      <c r="AQ4" s="147"/>
      <c r="AR4" s="147"/>
      <c r="AS4" s="147"/>
      <c r="AT4" s="147"/>
      <c r="AU4" s="149"/>
    </row>
    <row r="5" spans="1:47" ht="12" customHeight="1" x14ac:dyDescent="0.3">
      <c r="A5" s="143"/>
      <c r="B5" s="144"/>
      <c r="C5" s="151" t="s">
        <v>128</v>
      </c>
      <c r="D5" s="123"/>
      <c r="E5" s="123"/>
      <c r="F5" s="123"/>
      <c r="G5" s="123"/>
      <c r="H5" s="123"/>
      <c r="I5" s="123"/>
      <c r="J5" s="123"/>
      <c r="K5" s="123"/>
      <c r="L5" s="123"/>
      <c r="M5" s="123"/>
      <c r="N5" s="123"/>
      <c r="O5" s="123"/>
      <c r="P5" s="102"/>
      <c r="Q5" s="102"/>
      <c r="R5" s="102"/>
      <c r="S5" s="102"/>
      <c r="T5" s="102"/>
      <c r="U5" s="102"/>
      <c r="V5" s="102"/>
      <c r="W5" s="102"/>
      <c r="X5" s="102"/>
      <c r="Y5" s="102"/>
      <c r="Z5" s="102"/>
      <c r="AA5" s="102"/>
      <c r="AB5" s="102"/>
      <c r="AC5" s="147"/>
      <c r="AD5" s="147"/>
      <c r="AE5" s="147"/>
      <c r="AF5" s="147"/>
      <c r="AG5" s="147"/>
      <c r="AH5" s="147"/>
      <c r="AI5" s="147"/>
      <c r="AJ5" s="147"/>
      <c r="AK5" s="147"/>
      <c r="AL5" s="147"/>
      <c r="AM5" s="147"/>
      <c r="AN5" s="147"/>
      <c r="AO5" s="147"/>
      <c r="AP5" s="147"/>
      <c r="AQ5" s="147"/>
      <c r="AR5" s="147"/>
      <c r="AS5" s="147"/>
      <c r="AT5" s="147"/>
      <c r="AU5" s="149"/>
    </row>
    <row r="6" spans="1:47" ht="14.25" customHeight="1" x14ac:dyDescent="0.3">
      <c r="B6" s="5"/>
      <c r="C6" s="15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8"/>
    </row>
    <row r="7" spans="1:47" ht="15" customHeight="1" x14ac:dyDescent="0.3">
      <c r="B7" s="5"/>
      <c r="C7" s="75"/>
      <c r="D7" s="297">
        <f>YEAR(CONFIG!D7)</f>
        <v>2021</v>
      </c>
      <c r="E7" s="278"/>
      <c r="F7" s="278"/>
      <c r="G7" s="278"/>
      <c r="H7" s="278"/>
      <c r="I7" s="278"/>
      <c r="J7" s="278"/>
      <c r="K7" s="278"/>
      <c r="L7" s="278"/>
      <c r="M7" s="278"/>
      <c r="N7" s="278"/>
      <c r="O7" s="278"/>
      <c r="P7" s="272"/>
      <c r="Q7" s="297">
        <f>+D7+1</f>
        <v>2022</v>
      </c>
      <c r="R7" s="278"/>
      <c r="S7" s="278"/>
      <c r="T7" s="278"/>
      <c r="U7" s="278"/>
      <c r="V7" s="278"/>
      <c r="W7" s="278"/>
      <c r="X7" s="278"/>
      <c r="Y7" s="278"/>
      <c r="Z7" s="278"/>
      <c r="AA7" s="278"/>
      <c r="AB7" s="278"/>
      <c r="AC7" s="272"/>
      <c r="AD7" s="297">
        <f>+Q7+1</f>
        <v>2023</v>
      </c>
      <c r="AE7" s="278"/>
      <c r="AF7" s="272"/>
      <c r="AG7" s="297">
        <f>+AD7+1</f>
        <v>2024</v>
      </c>
      <c r="AH7" s="278"/>
      <c r="AI7" s="272"/>
      <c r="AJ7" s="297">
        <f>+AG7+1</f>
        <v>2025</v>
      </c>
      <c r="AK7" s="278"/>
      <c r="AL7" s="272"/>
      <c r="AM7" s="9"/>
      <c r="AN7" s="303" t="s">
        <v>129</v>
      </c>
      <c r="AO7" s="153">
        <f>+D7</f>
        <v>2021</v>
      </c>
      <c r="AP7" s="7">
        <f>+Q7</f>
        <v>2022</v>
      </c>
      <c r="AQ7" s="7">
        <f>+AD7</f>
        <v>2023</v>
      </c>
      <c r="AR7" s="7">
        <f>+AG7</f>
        <v>2024</v>
      </c>
      <c r="AS7" s="7">
        <f>+AJ7</f>
        <v>2025</v>
      </c>
      <c r="AT7" s="303" t="s">
        <v>130</v>
      </c>
      <c r="AU7" s="8"/>
    </row>
    <row r="8" spans="1:47" ht="15" customHeight="1" x14ac:dyDescent="0.3">
      <c r="B8" s="5"/>
      <c r="C8" s="154" t="s">
        <v>95</v>
      </c>
      <c r="D8" s="81">
        <f>CONFIG!$D$7</f>
        <v>44197</v>
      </c>
      <c r="E8" s="81">
        <f t="shared" ref="E8:O8" si="0">DATE(YEAR(D8),MONTH(D8)+1,DAY(D8))</f>
        <v>44228</v>
      </c>
      <c r="F8" s="81">
        <f t="shared" si="0"/>
        <v>44256</v>
      </c>
      <c r="G8" s="81">
        <f t="shared" si="0"/>
        <v>44287</v>
      </c>
      <c r="H8" s="81">
        <f t="shared" si="0"/>
        <v>44317</v>
      </c>
      <c r="I8" s="81">
        <f t="shared" si="0"/>
        <v>44348</v>
      </c>
      <c r="J8" s="81">
        <f t="shared" si="0"/>
        <v>44378</v>
      </c>
      <c r="K8" s="81">
        <f t="shared" si="0"/>
        <v>44409</v>
      </c>
      <c r="L8" s="81">
        <f t="shared" si="0"/>
        <v>44440</v>
      </c>
      <c r="M8" s="81">
        <f t="shared" si="0"/>
        <v>44470</v>
      </c>
      <c r="N8" s="81">
        <f t="shared" si="0"/>
        <v>44501</v>
      </c>
      <c r="O8" s="81">
        <f t="shared" si="0"/>
        <v>44531</v>
      </c>
      <c r="P8" s="155" t="s">
        <v>121</v>
      </c>
      <c r="Q8" s="81">
        <f>DATE(YEAR(O8),MONTH(O8)+1,DAY(O8))</f>
        <v>44562</v>
      </c>
      <c r="R8" s="81">
        <f t="shared" ref="R8:AB8" si="1">DATE(YEAR(Q8),MONTH(Q8)+1,DAY(Q8))</f>
        <v>44593</v>
      </c>
      <c r="S8" s="81">
        <f t="shared" si="1"/>
        <v>44621</v>
      </c>
      <c r="T8" s="81">
        <f t="shared" si="1"/>
        <v>44652</v>
      </c>
      <c r="U8" s="81">
        <f t="shared" si="1"/>
        <v>44682</v>
      </c>
      <c r="V8" s="81">
        <f t="shared" si="1"/>
        <v>44713</v>
      </c>
      <c r="W8" s="81">
        <f t="shared" si="1"/>
        <v>44743</v>
      </c>
      <c r="X8" s="81">
        <f t="shared" si="1"/>
        <v>44774</v>
      </c>
      <c r="Y8" s="81">
        <f t="shared" si="1"/>
        <v>44805</v>
      </c>
      <c r="Z8" s="81">
        <f t="shared" si="1"/>
        <v>44835</v>
      </c>
      <c r="AA8" s="81">
        <f t="shared" si="1"/>
        <v>44866</v>
      </c>
      <c r="AB8" s="81">
        <f t="shared" si="1"/>
        <v>44896</v>
      </c>
      <c r="AC8" s="155" t="s">
        <v>121</v>
      </c>
      <c r="AD8" s="81" t="s">
        <v>114</v>
      </c>
      <c r="AE8" s="81" t="s">
        <v>115</v>
      </c>
      <c r="AF8" s="155" t="s">
        <v>121</v>
      </c>
      <c r="AG8" s="81" t="s">
        <v>114</v>
      </c>
      <c r="AH8" s="81" t="s">
        <v>115</v>
      </c>
      <c r="AI8" s="155" t="s">
        <v>121</v>
      </c>
      <c r="AJ8" s="81" t="s">
        <v>114</v>
      </c>
      <c r="AK8" s="81" t="s">
        <v>115</v>
      </c>
      <c r="AL8" s="155" t="s">
        <v>121</v>
      </c>
      <c r="AM8" s="9"/>
      <c r="AN8" s="276"/>
      <c r="AO8" s="9"/>
      <c r="AP8" s="9"/>
      <c r="AQ8" s="9"/>
      <c r="AR8" s="9"/>
      <c r="AS8" s="9"/>
      <c r="AT8" s="276"/>
      <c r="AU8" s="8"/>
    </row>
    <row r="9" spans="1:47" ht="15" customHeight="1" x14ac:dyDescent="0.3">
      <c r="B9" s="5"/>
      <c r="C9" s="127" t="s">
        <v>131</v>
      </c>
      <c r="D9" s="156"/>
      <c r="E9" s="156"/>
      <c r="F9" s="156"/>
      <c r="G9" s="156"/>
      <c r="H9" s="156"/>
      <c r="I9" s="156"/>
      <c r="J9" s="156"/>
      <c r="K9" s="156"/>
      <c r="L9" s="156"/>
      <c r="M9" s="156"/>
      <c r="N9" s="156"/>
      <c r="O9" s="156"/>
      <c r="P9" s="86">
        <f t="shared" ref="P9:P27" si="2">SUM(D9:O9)</f>
        <v>0</v>
      </c>
      <c r="Q9" s="156"/>
      <c r="R9" s="156"/>
      <c r="S9" s="156"/>
      <c r="T9" s="156"/>
      <c r="U9" s="156"/>
      <c r="V9" s="156"/>
      <c r="W9" s="156"/>
      <c r="X9" s="156"/>
      <c r="Y9" s="156"/>
      <c r="Z9" s="156"/>
      <c r="AA9" s="156"/>
      <c r="AB9" s="156"/>
      <c r="AC9" s="86">
        <f t="shared" ref="AC9:AC27" si="3">SUM(Q9:AB9)</f>
        <v>0</v>
      </c>
      <c r="AD9" s="156"/>
      <c r="AE9" s="156"/>
      <c r="AF9" s="86">
        <f t="shared" ref="AF9:AF27" si="4">SUM(AD9:AE9)</f>
        <v>0</v>
      </c>
      <c r="AG9" s="156"/>
      <c r="AH9" s="156"/>
      <c r="AI9" s="86">
        <f t="shared" ref="AI9:AI27" si="5">SUM(AG9:AH9)</f>
        <v>0</v>
      </c>
      <c r="AJ9" s="156"/>
      <c r="AK9" s="156"/>
      <c r="AL9" s="86">
        <f t="shared" ref="AL9:AL27" si="6">SUM(AJ9:AK9)</f>
        <v>0</v>
      </c>
      <c r="AM9" s="9"/>
      <c r="AN9" s="157">
        <v>0</v>
      </c>
      <c r="AO9" s="158">
        <f t="shared" ref="AO9:AO27" si="7">IF(OR($AN9=0,AT9),0,P9/$AN9)</f>
        <v>0</v>
      </c>
      <c r="AP9" s="159">
        <f t="shared" ref="AP9:AP27" si="8">IF(OR($AN9=0,AT9),0,AC9/$AN9+IF($AN9&gt;=2,P9/$AN9,0))</f>
        <v>0</v>
      </c>
      <c r="AQ9" s="159">
        <f t="shared" ref="AQ9:AQ27" si="9">IF(OR($AN9=0,AT9),0,AF9/$AN9+IF($AN9&gt;=2,AC9/$AN9,0)+IF($AN9&gt;=3,P9/$AN9,0))</f>
        <v>0</v>
      </c>
      <c r="AR9" s="159">
        <f t="shared" ref="AR9:AR27" si="10">IF(OR($AN9=0,AT9),0,AI9/$AN9+IF($AN9&gt;=2,AF9/$AN9,0)+IF($AN9&gt;=3,AC9/$AN9,0)+IF($AN9&gt;=4,P9/$AN9,0))</f>
        <v>0</v>
      </c>
      <c r="AS9" s="159">
        <f t="shared" ref="AS9:AS27" si="11">IF(OR($AN9=0,AT9),0,AL9/$AN9+IF($AN9&gt;=2,AI9/$AN9,0)+IF($AN9&gt;=3,AF9/$AN9,0)+IF($AN9&gt;=4,AC9/$AN9,0)+IF($AN9&gt;=5,P9/$AN9,0))</f>
        <v>0</v>
      </c>
      <c r="AT9" s="86" t="b">
        <v>0</v>
      </c>
      <c r="AU9" s="8"/>
    </row>
    <row r="10" spans="1:47" ht="15" customHeight="1" x14ac:dyDescent="0.3">
      <c r="B10" s="5"/>
      <c r="C10" s="160"/>
      <c r="D10" s="156"/>
      <c r="E10" s="156"/>
      <c r="F10" s="156"/>
      <c r="G10" s="156"/>
      <c r="H10" s="156"/>
      <c r="I10" s="156"/>
      <c r="J10" s="156"/>
      <c r="K10" s="156"/>
      <c r="L10" s="156"/>
      <c r="M10" s="156"/>
      <c r="N10" s="156"/>
      <c r="O10" s="156"/>
      <c r="P10" s="86">
        <f t="shared" si="2"/>
        <v>0</v>
      </c>
      <c r="Q10" s="156"/>
      <c r="R10" s="156"/>
      <c r="S10" s="156"/>
      <c r="T10" s="156"/>
      <c r="U10" s="156"/>
      <c r="V10" s="156"/>
      <c r="W10" s="156"/>
      <c r="X10" s="156"/>
      <c r="Y10" s="156"/>
      <c r="Z10" s="156"/>
      <c r="AA10" s="156"/>
      <c r="AB10" s="156"/>
      <c r="AC10" s="86">
        <f t="shared" si="3"/>
        <v>0</v>
      </c>
      <c r="AD10" s="156"/>
      <c r="AE10" s="156"/>
      <c r="AF10" s="86">
        <f t="shared" si="4"/>
        <v>0</v>
      </c>
      <c r="AG10" s="156"/>
      <c r="AH10" s="156"/>
      <c r="AI10" s="86">
        <f t="shared" si="5"/>
        <v>0</v>
      </c>
      <c r="AJ10" s="156"/>
      <c r="AK10" s="156"/>
      <c r="AL10" s="86">
        <f t="shared" si="6"/>
        <v>0</v>
      </c>
      <c r="AM10" s="9"/>
      <c r="AN10" s="157">
        <v>3</v>
      </c>
      <c r="AO10" s="158">
        <f t="shared" si="7"/>
        <v>0</v>
      </c>
      <c r="AP10" s="159">
        <f t="shared" si="8"/>
        <v>0</v>
      </c>
      <c r="AQ10" s="159">
        <f t="shared" si="9"/>
        <v>0</v>
      </c>
      <c r="AR10" s="159">
        <f t="shared" si="10"/>
        <v>0</v>
      </c>
      <c r="AS10" s="159">
        <f t="shared" si="11"/>
        <v>0</v>
      </c>
      <c r="AT10" s="157"/>
      <c r="AU10" s="8"/>
    </row>
    <row r="11" spans="1:47" ht="15" customHeight="1" x14ac:dyDescent="0.3">
      <c r="B11" s="5"/>
      <c r="C11" s="160"/>
      <c r="D11" s="156"/>
      <c r="E11" s="156"/>
      <c r="F11" s="156"/>
      <c r="G11" s="156"/>
      <c r="H11" s="156"/>
      <c r="I11" s="156"/>
      <c r="J11" s="156"/>
      <c r="K11" s="156"/>
      <c r="L11" s="156"/>
      <c r="M11" s="156"/>
      <c r="N11" s="156"/>
      <c r="O11" s="156"/>
      <c r="P11" s="86">
        <f t="shared" si="2"/>
        <v>0</v>
      </c>
      <c r="Q11" s="156"/>
      <c r="R11" s="156"/>
      <c r="S11" s="156"/>
      <c r="T11" s="156"/>
      <c r="U11" s="156"/>
      <c r="V11" s="156"/>
      <c r="W11" s="156"/>
      <c r="X11" s="156"/>
      <c r="Y11" s="156"/>
      <c r="Z11" s="156"/>
      <c r="AA11" s="156"/>
      <c r="AB11" s="156"/>
      <c r="AC11" s="86">
        <f t="shared" si="3"/>
        <v>0</v>
      </c>
      <c r="AD11" s="156"/>
      <c r="AE11" s="156"/>
      <c r="AF11" s="86">
        <f t="shared" si="4"/>
        <v>0</v>
      </c>
      <c r="AG11" s="156"/>
      <c r="AH11" s="156"/>
      <c r="AI11" s="86">
        <f t="shared" si="5"/>
        <v>0</v>
      </c>
      <c r="AJ11" s="156"/>
      <c r="AK11" s="156"/>
      <c r="AL11" s="86">
        <f t="shared" si="6"/>
        <v>0</v>
      </c>
      <c r="AM11" s="9"/>
      <c r="AN11" s="157">
        <v>3</v>
      </c>
      <c r="AO11" s="158">
        <f t="shared" si="7"/>
        <v>0</v>
      </c>
      <c r="AP11" s="159">
        <f t="shared" si="8"/>
        <v>0</v>
      </c>
      <c r="AQ11" s="159">
        <f t="shared" si="9"/>
        <v>0</v>
      </c>
      <c r="AR11" s="159">
        <f t="shared" si="10"/>
        <v>0</v>
      </c>
      <c r="AS11" s="159">
        <f t="shared" si="11"/>
        <v>0</v>
      </c>
      <c r="AT11" s="157"/>
      <c r="AU11" s="8"/>
    </row>
    <row r="12" spans="1:47" ht="15" customHeight="1" x14ac:dyDescent="0.3">
      <c r="B12" s="5"/>
      <c r="C12" s="160"/>
      <c r="D12" s="156"/>
      <c r="E12" s="156"/>
      <c r="F12" s="156"/>
      <c r="G12" s="156"/>
      <c r="H12" s="156"/>
      <c r="I12" s="156"/>
      <c r="J12" s="156"/>
      <c r="K12" s="156"/>
      <c r="L12" s="156"/>
      <c r="M12" s="156"/>
      <c r="N12" s="156"/>
      <c r="O12" s="156"/>
      <c r="P12" s="86">
        <f t="shared" si="2"/>
        <v>0</v>
      </c>
      <c r="Q12" s="156"/>
      <c r="R12" s="156"/>
      <c r="S12" s="156"/>
      <c r="T12" s="156"/>
      <c r="U12" s="156"/>
      <c r="V12" s="156"/>
      <c r="W12" s="156"/>
      <c r="X12" s="156"/>
      <c r="Y12" s="156"/>
      <c r="Z12" s="156"/>
      <c r="AA12" s="156"/>
      <c r="AB12" s="156"/>
      <c r="AC12" s="86">
        <f t="shared" si="3"/>
        <v>0</v>
      </c>
      <c r="AD12" s="156"/>
      <c r="AE12" s="156"/>
      <c r="AF12" s="86">
        <f t="shared" si="4"/>
        <v>0</v>
      </c>
      <c r="AG12" s="156"/>
      <c r="AH12" s="156"/>
      <c r="AI12" s="86">
        <f t="shared" si="5"/>
        <v>0</v>
      </c>
      <c r="AJ12" s="156"/>
      <c r="AK12" s="156"/>
      <c r="AL12" s="86">
        <f t="shared" si="6"/>
        <v>0</v>
      </c>
      <c r="AM12" s="9"/>
      <c r="AN12" s="157">
        <v>3</v>
      </c>
      <c r="AO12" s="158">
        <f t="shared" si="7"/>
        <v>0</v>
      </c>
      <c r="AP12" s="159">
        <f t="shared" si="8"/>
        <v>0</v>
      </c>
      <c r="AQ12" s="159">
        <f t="shared" si="9"/>
        <v>0</v>
      </c>
      <c r="AR12" s="159">
        <f t="shared" si="10"/>
        <v>0</v>
      </c>
      <c r="AS12" s="159">
        <f t="shared" si="11"/>
        <v>0</v>
      </c>
      <c r="AT12" s="157"/>
      <c r="AU12" s="8"/>
    </row>
    <row r="13" spans="1:47" ht="15" customHeight="1" x14ac:dyDescent="0.3">
      <c r="B13" s="5"/>
      <c r="C13" s="160"/>
      <c r="D13" s="156"/>
      <c r="E13" s="156"/>
      <c r="F13" s="156"/>
      <c r="G13" s="156"/>
      <c r="H13" s="156"/>
      <c r="I13" s="156"/>
      <c r="J13" s="156"/>
      <c r="K13" s="156"/>
      <c r="L13" s="156"/>
      <c r="M13" s="156"/>
      <c r="N13" s="156"/>
      <c r="O13" s="156"/>
      <c r="P13" s="86">
        <f t="shared" si="2"/>
        <v>0</v>
      </c>
      <c r="Q13" s="156"/>
      <c r="R13" s="156"/>
      <c r="S13" s="156"/>
      <c r="T13" s="156"/>
      <c r="U13" s="156"/>
      <c r="V13" s="156"/>
      <c r="W13" s="156"/>
      <c r="X13" s="156"/>
      <c r="Y13" s="156"/>
      <c r="Z13" s="156"/>
      <c r="AA13" s="156"/>
      <c r="AB13" s="156"/>
      <c r="AC13" s="86">
        <f t="shared" si="3"/>
        <v>0</v>
      </c>
      <c r="AD13" s="156"/>
      <c r="AE13" s="156"/>
      <c r="AF13" s="86">
        <f t="shared" si="4"/>
        <v>0</v>
      </c>
      <c r="AG13" s="156"/>
      <c r="AH13" s="156"/>
      <c r="AI13" s="86">
        <f t="shared" si="5"/>
        <v>0</v>
      </c>
      <c r="AJ13" s="156"/>
      <c r="AK13" s="156"/>
      <c r="AL13" s="86">
        <f t="shared" si="6"/>
        <v>0</v>
      </c>
      <c r="AM13" s="9"/>
      <c r="AN13" s="157">
        <v>3</v>
      </c>
      <c r="AO13" s="158">
        <f t="shared" si="7"/>
        <v>0</v>
      </c>
      <c r="AP13" s="159">
        <f t="shared" si="8"/>
        <v>0</v>
      </c>
      <c r="AQ13" s="159">
        <f t="shared" si="9"/>
        <v>0</v>
      </c>
      <c r="AR13" s="159">
        <f t="shared" si="10"/>
        <v>0</v>
      </c>
      <c r="AS13" s="159">
        <f t="shared" si="11"/>
        <v>0</v>
      </c>
      <c r="AT13" s="157"/>
      <c r="AU13" s="8"/>
    </row>
    <row r="14" spans="1:47" ht="15" customHeight="1" x14ac:dyDescent="0.3">
      <c r="B14" s="5"/>
      <c r="C14" s="160"/>
      <c r="D14" s="156"/>
      <c r="E14" s="156"/>
      <c r="F14" s="156"/>
      <c r="G14" s="156"/>
      <c r="H14" s="156"/>
      <c r="I14" s="156"/>
      <c r="J14" s="156"/>
      <c r="K14" s="156"/>
      <c r="L14" s="156"/>
      <c r="M14" s="156"/>
      <c r="N14" s="156"/>
      <c r="O14" s="156"/>
      <c r="P14" s="86">
        <f t="shared" si="2"/>
        <v>0</v>
      </c>
      <c r="Q14" s="156"/>
      <c r="R14" s="156"/>
      <c r="S14" s="156"/>
      <c r="T14" s="156"/>
      <c r="U14" s="156"/>
      <c r="V14" s="156"/>
      <c r="W14" s="156"/>
      <c r="X14" s="156"/>
      <c r="Y14" s="156"/>
      <c r="Z14" s="156"/>
      <c r="AA14" s="156"/>
      <c r="AB14" s="156"/>
      <c r="AC14" s="86">
        <f t="shared" si="3"/>
        <v>0</v>
      </c>
      <c r="AD14" s="156"/>
      <c r="AE14" s="156"/>
      <c r="AF14" s="86">
        <f t="shared" si="4"/>
        <v>0</v>
      </c>
      <c r="AG14" s="156"/>
      <c r="AH14" s="156"/>
      <c r="AI14" s="86">
        <f t="shared" si="5"/>
        <v>0</v>
      </c>
      <c r="AJ14" s="156"/>
      <c r="AK14" s="156"/>
      <c r="AL14" s="86">
        <f t="shared" si="6"/>
        <v>0</v>
      </c>
      <c r="AM14" s="9"/>
      <c r="AN14" s="157">
        <v>3</v>
      </c>
      <c r="AO14" s="158">
        <f t="shared" si="7"/>
        <v>0</v>
      </c>
      <c r="AP14" s="159">
        <f t="shared" si="8"/>
        <v>0</v>
      </c>
      <c r="AQ14" s="159">
        <f t="shared" si="9"/>
        <v>0</v>
      </c>
      <c r="AR14" s="159">
        <f t="shared" si="10"/>
        <v>0</v>
      </c>
      <c r="AS14" s="159">
        <f t="shared" si="11"/>
        <v>0</v>
      </c>
      <c r="AT14" s="157"/>
      <c r="AU14" s="8"/>
    </row>
    <row r="15" spans="1:47" ht="15" customHeight="1" x14ac:dyDescent="0.3">
      <c r="B15" s="5"/>
      <c r="C15" s="160"/>
      <c r="D15" s="156"/>
      <c r="E15" s="156"/>
      <c r="F15" s="156"/>
      <c r="G15" s="156"/>
      <c r="H15" s="156"/>
      <c r="I15" s="156"/>
      <c r="J15" s="156"/>
      <c r="K15" s="156"/>
      <c r="L15" s="156"/>
      <c r="M15" s="156"/>
      <c r="N15" s="156"/>
      <c r="O15" s="156"/>
      <c r="P15" s="86">
        <f t="shared" si="2"/>
        <v>0</v>
      </c>
      <c r="Q15" s="156"/>
      <c r="R15" s="156"/>
      <c r="S15" s="156"/>
      <c r="T15" s="156"/>
      <c r="U15" s="156"/>
      <c r="V15" s="156"/>
      <c r="W15" s="156"/>
      <c r="X15" s="156"/>
      <c r="Y15" s="156"/>
      <c r="Z15" s="156"/>
      <c r="AA15" s="156"/>
      <c r="AB15" s="156"/>
      <c r="AC15" s="86">
        <f t="shared" si="3"/>
        <v>0</v>
      </c>
      <c r="AD15" s="156"/>
      <c r="AE15" s="156"/>
      <c r="AF15" s="86">
        <f t="shared" si="4"/>
        <v>0</v>
      </c>
      <c r="AG15" s="156"/>
      <c r="AH15" s="156"/>
      <c r="AI15" s="86">
        <f t="shared" si="5"/>
        <v>0</v>
      </c>
      <c r="AJ15" s="156"/>
      <c r="AK15" s="156"/>
      <c r="AL15" s="86">
        <f t="shared" si="6"/>
        <v>0</v>
      </c>
      <c r="AM15" s="9"/>
      <c r="AN15" s="157">
        <v>3</v>
      </c>
      <c r="AO15" s="158">
        <f t="shared" si="7"/>
        <v>0</v>
      </c>
      <c r="AP15" s="159">
        <f t="shared" si="8"/>
        <v>0</v>
      </c>
      <c r="AQ15" s="159">
        <f t="shared" si="9"/>
        <v>0</v>
      </c>
      <c r="AR15" s="159">
        <f t="shared" si="10"/>
        <v>0</v>
      </c>
      <c r="AS15" s="159">
        <f t="shared" si="11"/>
        <v>0</v>
      </c>
      <c r="AT15" s="157"/>
      <c r="AU15" s="8"/>
    </row>
    <row r="16" spans="1:47" ht="15" customHeight="1" x14ac:dyDescent="0.3">
      <c r="B16" s="5"/>
      <c r="C16" s="160"/>
      <c r="D16" s="156"/>
      <c r="E16" s="156"/>
      <c r="F16" s="156"/>
      <c r="G16" s="156"/>
      <c r="H16" s="156"/>
      <c r="I16" s="156"/>
      <c r="J16" s="156"/>
      <c r="K16" s="156"/>
      <c r="L16" s="156"/>
      <c r="M16" s="156"/>
      <c r="N16" s="156"/>
      <c r="O16" s="156"/>
      <c r="P16" s="86">
        <f t="shared" si="2"/>
        <v>0</v>
      </c>
      <c r="Q16" s="156"/>
      <c r="R16" s="156"/>
      <c r="S16" s="156"/>
      <c r="T16" s="156"/>
      <c r="U16" s="156"/>
      <c r="V16" s="156"/>
      <c r="W16" s="156"/>
      <c r="X16" s="156"/>
      <c r="Y16" s="156"/>
      <c r="Z16" s="156"/>
      <c r="AA16" s="156"/>
      <c r="AB16" s="156"/>
      <c r="AC16" s="86">
        <f t="shared" si="3"/>
        <v>0</v>
      </c>
      <c r="AD16" s="156"/>
      <c r="AE16" s="156"/>
      <c r="AF16" s="86">
        <f t="shared" si="4"/>
        <v>0</v>
      </c>
      <c r="AG16" s="156"/>
      <c r="AH16" s="156"/>
      <c r="AI16" s="86">
        <f t="shared" si="5"/>
        <v>0</v>
      </c>
      <c r="AJ16" s="156"/>
      <c r="AK16" s="156"/>
      <c r="AL16" s="86">
        <f t="shared" si="6"/>
        <v>0</v>
      </c>
      <c r="AM16" s="9"/>
      <c r="AN16" s="157">
        <v>3</v>
      </c>
      <c r="AO16" s="158">
        <f t="shared" si="7"/>
        <v>0</v>
      </c>
      <c r="AP16" s="159">
        <f t="shared" si="8"/>
        <v>0</v>
      </c>
      <c r="AQ16" s="159">
        <f t="shared" si="9"/>
        <v>0</v>
      </c>
      <c r="AR16" s="159">
        <f t="shared" si="10"/>
        <v>0</v>
      </c>
      <c r="AS16" s="159">
        <f t="shared" si="11"/>
        <v>0</v>
      </c>
      <c r="AT16" s="157"/>
      <c r="AU16" s="8"/>
    </row>
    <row r="17" spans="2:47" ht="15" customHeight="1" x14ac:dyDescent="0.3">
      <c r="B17" s="5"/>
      <c r="C17" s="160"/>
      <c r="D17" s="156"/>
      <c r="E17" s="156"/>
      <c r="F17" s="156"/>
      <c r="G17" s="156"/>
      <c r="H17" s="156"/>
      <c r="I17" s="156"/>
      <c r="J17" s="156"/>
      <c r="K17" s="156"/>
      <c r="L17" s="156"/>
      <c r="M17" s="156"/>
      <c r="N17" s="156"/>
      <c r="O17" s="156"/>
      <c r="P17" s="86">
        <f t="shared" si="2"/>
        <v>0</v>
      </c>
      <c r="Q17" s="156"/>
      <c r="R17" s="156"/>
      <c r="S17" s="156"/>
      <c r="T17" s="156"/>
      <c r="U17" s="156"/>
      <c r="V17" s="156"/>
      <c r="W17" s="156"/>
      <c r="X17" s="156"/>
      <c r="Y17" s="156"/>
      <c r="Z17" s="156"/>
      <c r="AA17" s="156"/>
      <c r="AB17" s="156"/>
      <c r="AC17" s="86">
        <f t="shared" si="3"/>
        <v>0</v>
      </c>
      <c r="AD17" s="156"/>
      <c r="AE17" s="156"/>
      <c r="AF17" s="86">
        <f t="shared" si="4"/>
        <v>0</v>
      </c>
      <c r="AG17" s="156"/>
      <c r="AH17" s="156"/>
      <c r="AI17" s="86">
        <f t="shared" si="5"/>
        <v>0</v>
      </c>
      <c r="AJ17" s="156"/>
      <c r="AK17" s="156"/>
      <c r="AL17" s="86">
        <f t="shared" si="6"/>
        <v>0</v>
      </c>
      <c r="AM17" s="9"/>
      <c r="AN17" s="157">
        <v>3</v>
      </c>
      <c r="AO17" s="158">
        <f t="shared" si="7"/>
        <v>0</v>
      </c>
      <c r="AP17" s="159">
        <f t="shared" si="8"/>
        <v>0</v>
      </c>
      <c r="AQ17" s="159">
        <f t="shared" si="9"/>
        <v>0</v>
      </c>
      <c r="AR17" s="159">
        <f t="shared" si="10"/>
        <v>0</v>
      </c>
      <c r="AS17" s="159">
        <f t="shared" si="11"/>
        <v>0</v>
      </c>
      <c r="AT17" s="157"/>
      <c r="AU17" s="8"/>
    </row>
    <row r="18" spans="2:47" ht="15" customHeight="1" x14ac:dyDescent="0.3">
      <c r="B18" s="5"/>
      <c r="C18" s="160"/>
      <c r="D18" s="156"/>
      <c r="E18" s="156"/>
      <c r="F18" s="156"/>
      <c r="G18" s="156"/>
      <c r="H18" s="156"/>
      <c r="I18" s="156"/>
      <c r="J18" s="156"/>
      <c r="K18" s="156"/>
      <c r="L18" s="156"/>
      <c r="M18" s="156"/>
      <c r="N18" s="156"/>
      <c r="O18" s="156"/>
      <c r="P18" s="86">
        <f t="shared" si="2"/>
        <v>0</v>
      </c>
      <c r="Q18" s="156"/>
      <c r="R18" s="156"/>
      <c r="S18" s="156"/>
      <c r="T18" s="156"/>
      <c r="U18" s="156"/>
      <c r="V18" s="156"/>
      <c r="W18" s="156"/>
      <c r="X18" s="156"/>
      <c r="Y18" s="156"/>
      <c r="Z18" s="156"/>
      <c r="AA18" s="156"/>
      <c r="AB18" s="156"/>
      <c r="AC18" s="86">
        <f t="shared" si="3"/>
        <v>0</v>
      </c>
      <c r="AD18" s="156"/>
      <c r="AE18" s="156"/>
      <c r="AF18" s="86">
        <f t="shared" si="4"/>
        <v>0</v>
      </c>
      <c r="AG18" s="156"/>
      <c r="AH18" s="156"/>
      <c r="AI18" s="86">
        <f t="shared" si="5"/>
        <v>0</v>
      </c>
      <c r="AJ18" s="156"/>
      <c r="AK18" s="156"/>
      <c r="AL18" s="86">
        <f t="shared" si="6"/>
        <v>0</v>
      </c>
      <c r="AM18" s="9"/>
      <c r="AN18" s="157">
        <v>3</v>
      </c>
      <c r="AO18" s="158">
        <f t="shared" si="7"/>
        <v>0</v>
      </c>
      <c r="AP18" s="159">
        <f t="shared" si="8"/>
        <v>0</v>
      </c>
      <c r="AQ18" s="159">
        <f t="shared" si="9"/>
        <v>0</v>
      </c>
      <c r="AR18" s="159">
        <f t="shared" si="10"/>
        <v>0</v>
      </c>
      <c r="AS18" s="159">
        <f t="shared" si="11"/>
        <v>0</v>
      </c>
      <c r="AT18" s="157"/>
      <c r="AU18" s="8"/>
    </row>
    <row r="19" spans="2:47" ht="15" customHeight="1" x14ac:dyDescent="0.3">
      <c r="B19" s="5"/>
      <c r="C19" s="160"/>
      <c r="D19" s="156"/>
      <c r="E19" s="156"/>
      <c r="F19" s="156"/>
      <c r="G19" s="156"/>
      <c r="H19" s="156"/>
      <c r="I19" s="156"/>
      <c r="J19" s="156"/>
      <c r="K19" s="156"/>
      <c r="L19" s="156"/>
      <c r="M19" s="156"/>
      <c r="N19" s="156"/>
      <c r="O19" s="156"/>
      <c r="P19" s="86">
        <f t="shared" si="2"/>
        <v>0</v>
      </c>
      <c r="Q19" s="156"/>
      <c r="R19" s="156"/>
      <c r="S19" s="156"/>
      <c r="T19" s="156"/>
      <c r="U19" s="156"/>
      <c r="V19" s="156"/>
      <c r="W19" s="156"/>
      <c r="X19" s="156"/>
      <c r="Y19" s="156"/>
      <c r="Z19" s="156"/>
      <c r="AA19" s="156"/>
      <c r="AB19" s="156"/>
      <c r="AC19" s="86">
        <f t="shared" si="3"/>
        <v>0</v>
      </c>
      <c r="AD19" s="156"/>
      <c r="AE19" s="156"/>
      <c r="AF19" s="86">
        <f t="shared" si="4"/>
        <v>0</v>
      </c>
      <c r="AG19" s="156"/>
      <c r="AH19" s="156"/>
      <c r="AI19" s="86">
        <f t="shared" si="5"/>
        <v>0</v>
      </c>
      <c r="AJ19" s="156"/>
      <c r="AK19" s="156"/>
      <c r="AL19" s="86">
        <f t="shared" si="6"/>
        <v>0</v>
      </c>
      <c r="AM19" s="9"/>
      <c r="AN19" s="157">
        <v>3</v>
      </c>
      <c r="AO19" s="158">
        <f t="shared" si="7"/>
        <v>0</v>
      </c>
      <c r="AP19" s="159">
        <f t="shared" si="8"/>
        <v>0</v>
      </c>
      <c r="AQ19" s="159">
        <f t="shared" si="9"/>
        <v>0</v>
      </c>
      <c r="AR19" s="159">
        <f t="shared" si="10"/>
        <v>0</v>
      </c>
      <c r="AS19" s="159">
        <f t="shared" si="11"/>
        <v>0</v>
      </c>
      <c r="AT19" s="157"/>
      <c r="AU19" s="8"/>
    </row>
    <row r="20" spans="2:47" ht="15" customHeight="1" x14ac:dyDescent="0.3">
      <c r="B20" s="5"/>
      <c r="C20" s="160"/>
      <c r="D20" s="156"/>
      <c r="E20" s="156"/>
      <c r="F20" s="156"/>
      <c r="G20" s="156"/>
      <c r="H20" s="156"/>
      <c r="I20" s="156"/>
      <c r="J20" s="156"/>
      <c r="K20" s="156"/>
      <c r="L20" s="156"/>
      <c r="M20" s="156"/>
      <c r="N20" s="156"/>
      <c r="O20" s="156"/>
      <c r="P20" s="86">
        <f t="shared" si="2"/>
        <v>0</v>
      </c>
      <c r="Q20" s="156"/>
      <c r="R20" s="156"/>
      <c r="S20" s="156"/>
      <c r="T20" s="156"/>
      <c r="U20" s="156"/>
      <c r="V20" s="156"/>
      <c r="W20" s="156"/>
      <c r="X20" s="156"/>
      <c r="Y20" s="156"/>
      <c r="Z20" s="156"/>
      <c r="AA20" s="156"/>
      <c r="AB20" s="156"/>
      <c r="AC20" s="86">
        <f t="shared" si="3"/>
        <v>0</v>
      </c>
      <c r="AD20" s="156"/>
      <c r="AE20" s="156"/>
      <c r="AF20" s="86">
        <f t="shared" si="4"/>
        <v>0</v>
      </c>
      <c r="AG20" s="156"/>
      <c r="AH20" s="156"/>
      <c r="AI20" s="86">
        <f t="shared" si="5"/>
        <v>0</v>
      </c>
      <c r="AJ20" s="156"/>
      <c r="AK20" s="156"/>
      <c r="AL20" s="86">
        <f t="shared" si="6"/>
        <v>0</v>
      </c>
      <c r="AM20" s="9"/>
      <c r="AN20" s="157">
        <v>3</v>
      </c>
      <c r="AO20" s="158">
        <f t="shared" si="7"/>
        <v>0</v>
      </c>
      <c r="AP20" s="159">
        <f t="shared" si="8"/>
        <v>0</v>
      </c>
      <c r="AQ20" s="159">
        <f t="shared" si="9"/>
        <v>0</v>
      </c>
      <c r="AR20" s="159">
        <f t="shared" si="10"/>
        <v>0</v>
      </c>
      <c r="AS20" s="159">
        <f t="shared" si="11"/>
        <v>0</v>
      </c>
      <c r="AT20" s="157"/>
      <c r="AU20" s="8"/>
    </row>
    <row r="21" spans="2:47" ht="15" customHeight="1" x14ac:dyDescent="0.3">
      <c r="B21" s="5"/>
      <c r="C21" s="160"/>
      <c r="D21" s="156"/>
      <c r="E21" s="156"/>
      <c r="F21" s="156"/>
      <c r="G21" s="156"/>
      <c r="H21" s="156"/>
      <c r="I21" s="156"/>
      <c r="J21" s="156"/>
      <c r="K21" s="156"/>
      <c r="L21" s="156"/>
      <c r="M21" s="156"/>
      <c r="N21" s="156"/>
      <c r="O21" s="156"/>
      <c r="P21" s="86">
        <f t="shared" si="2"/>
        <v>0</v>
      </c>
      <c r="Q21" s="156"/>
      <c r="R21" s="156"/>
      <c r="S21" s="156"/>
      <c r="T21" s="156"/>
      <c r="U21" s="156"/>
      <c r="V21" s="156"/>
      <c r="W21" s="156"/>
      <c r="X21" s="156"/>
      <c r="Y21" s="156"/>
      <c r="Z21" s="156"/>
      <c r="AA21" s="156"/>
      <c r="AB21" s="156"/>
      <c r="AC21" s="86">
        <f t="shared" si="3"/>
        <v>0</v>
      </c>
      <c r="AD21" s="156"/>
      <c r="AE21" s="156"/>
      <c r="AF21" s="86">
        <f t="shared" si="4"/>
        <v>0</v>
      </c>
      <c r="AG21" s="156"/>
      <c r="AH21" s="156"/>
      <c r="AI21" s="86">
        <f t="shared" si="5"/>
        <v>0</v>
      </c>
      <c r="AJ21" s="156"/>
      <c r="AK21" s="156"/>
      <c r="AL21" s="86">
        <f t="shared" si="6"/>
        <v>0</v>
      </c>
      <c r="AM21" s="9"/>
      <c r="AN21" s="157">
        <v>3</v>
      </c>
      <c r="AO21" s="158">
        <f t="shared" si="7"/>
        <v>0</v>
      </c>
      <c r="AP21" s="159">
        <f t="shared" si="8"/>
        <v>0</v>
      </c>
      <c r="AQ21" s="159">
        <f t="shared" si="9"/>
        <v>0</v>
      </c>
      <c r="AR21" s="159">
        <f t="shared" si="10"/>
        <v>0</v>
      </c>
      <c r="AS21" s="159">
        <f t="shared" si="11"/>
        <v>0</v>
      </c>
      <c r="AT21" s="157"/>
      <c r="AU21" s="8"/>
    </row>
    <row r="22" spans="2:47" ht="15" customHeight="1" x14ac:dyDescent="0.3">
      <c r="B22" s="5"/>
      <c r="C22" s="160"/>
      <c r="D22" s="156"/>
      <c r="E22" s="156"/>
      <c r="F22" s="156"/>
      <c r="G22" s="156"/>
      <c r="H22" s="156"/>
      <c r="I22" s="156"/>
      <c r="J22" s="156"/>
      <c r="K22" s="156"/>
      <c r="L22" s="156"/>
      <c r="M22" s="156"/>
      <c r="N22" s="156"/>
      <c r="O22" s="156"/>
      <c r="P22" s="86">
        <f t="shared" si="2"/>
        <v>0</v>
      </c>
      <c r="Q22" s="156"/>
      <c r="R22" s="156"/>
      <c r="S22" s="156"/>
      <c r="T22" s="156"/>
      <c r="U22" s="156"/>
      <c r="V22" s="156"/>
      <c r="W22" s="156"/>
      <c r="X22" s="156"/>
      <c r="Y22" s="156"/>
      <c r="Z22" s="156"/>
      <c r="AA22" s="156"/>
      <c r="AB22" s="156"/>
      <c r="AC22" s="86">
        <f t="shared" si="3"/>
        <v>0</v>
      </c>
      <c r="AD22" s="156"/>
      <c r="AE22" s="156"/>
      <c r="AF22" s="86">
        <f t="shared" si="4"/>
        <v>0</v>
      </c>
      <c r="AG22" s="156"/>
      <c r="AH22" s="156"/>
      <c r="AI22" s="86">
        <f t="shared" si="5"/>
        <v>0</v>
      </c>
      <c r="AJ22" s="156"/>
      <c r="AK22" s="156"/>
      <c r="AL22" s="86">
        <f t="shared" si="6"/>
        <v>0</v>
      </c>
      <c r="AM22" s="9"/>
      <c r="AN22" s="157">
        <v>3</v>
      </c>
      <c r="AO22" s="158">
        <f t="shared" si="7"/>
        <v>0</v>
      </c>
      <c r="AP22" s="159">
        <f t="shared" si="8"/>
        <v>0</v>
      </c>
      <c r="AQ22" s="159">
        <f t="shared" si="9"/>
        <v>0</v>
      </c>
      <c r="AR22" s="159">
        <f t="shared" si="10"/>
        <v>0</v>
      </c>
      <c r="AS22" s="159">
        <f t="shared" si="11"/>
        <v>0</v>
      </c>
      <c r="AT22" s="157"/>
      <c r="AU22" s="8"/>
    </row>
    <row r="23" spans="2:47" ht="15" customHeight="1" x14ac:dyDescent="0.3">
      <c r="B23" s="5"/>
      <c r="C23" s="160"/>
      <c r="D23" s="156"/>
      <c r="E23" s="156"/>
      <c r="F23" s="156"/>
      <c r="G23" s="156"/>
      <c r="H23" s="156"/>
      <c r="I23" s="156"/>
      <c r="J23" s="156"/>
      <c r="K23" s="156"/>
      <c r="L23" s="156"/>
      <c r="M23" s="156"/>
      <c r="N23" s="156"/>
      <c r="O23" s="156"/>
      <c r="P23" s="86">
        <f t="shared" si="2"/>
        <v>0</v>
      </c>
      <c r="Q23" s="156"/>
      <c r="R23" s="156"/>
      <c r="S23" s="156"/>
      <c r="T23" s="156"/>
      <c r="U23" s="156"/>
      <c r="V23" s="156"/>
      <c r="W23" s="156"/>
      <c r="X23" s="156"/>
      <c r="Y23" s="156"/>
      <c r="Z23" s="156"/>
      <c r="AA23" s="156"/>
      <c r="AB23" s="156"/>
      <c r="AC23" s="86">
        <f t="shared" si="3"/>
        <v>0</v>
      </c>
      <c r="AD23" s="156"/>
      <c r="AE23" s="156"/>
      <c r="AF23" s="86">
        <f t="shared" si="4"/>
        <v>0</v>
      </c>
      <c r="AG23" s="156"/>
      <c r="AH23" s="156"/>
      <c r="AI23" s="86">
        <f t="shared" si="5"/>
        <v>0</v>
      </c>
      <c r="AJ23" s="156"/>
      <c r="AK23" s="156"/>
      <c r="AL23" s="86">
        <f t="shared" si="6"/>
        <v>0</v>
      </c>
      <c r="AM23" s="9"/>
      <c r="AN23" s="157">
        <v>3</v>
      </c>
      <c r="AO23" s="158">
        <f t="shared" si="7"/>
        <v>0</v>
      </c>
      <c r="AP23" s="159">
        <f t="shared" si="8"/>
        <v>0</v>
      </c>
      <c r="AQ23" s="159">
        <f t="shared" si="9"/>
        <v>0</v>
      </c>
      <c r="AR23" s="159">
        <f t="shared" si="10"/>
        <v>0</v>
      </c>
      <c r="AS23" s="159">
        <f t="shared" si="11"/>
        <v>0</v>
      </c>
      <c r="AT23" s="157"/>
      <c r="AU23" s="8"/>
    </row>
    <row r="24" spans="2:47" ht="15" customHeight="1" x14ac:dyDescent="0.3">
      <c r="B24" s="5"/>
      <c r="C24" s="160"/>
      <c r="D24" s="156"/>
      <c r="E24" s="156"/>
      <c r="F24" s="156"/>
      <c r="G24" s="156"/>
      <c r="H24" s="156"/>
      <c r="I24" s="156"/>
      <c r="J24" s="156"/>
      <c r="K24" s="156"/>
      <c r="L24" s="156"/>
      <c r="M24" s="156"/>
      <c r="N24" s="156"/>
      <c r="O24" s="156"/>
      <c r="P24" s="86">
        <f t="shared" si="2"/>
        <v>0</v>
      </c>
      <c r="Q24" s="156"/>
      <c r="R24" s="156"/>
      <c r="S24" s="156"/>
      <c r="T24" s="156"/>
      <c r="U24" s="156"/>
      <c r="V24" s="156"/>
      <c r="W24" s="156"/>
      <c r="X24" s="156"/>
      <c r="Y24" s="156"/>
      <c r="Z24" s="156"/>
      <c r="AA24" s="156"/>
      <c r="AB24" s="156"/>
      <c r="AC24" s="86">
        <f t="shared" si="3"/>
        <v>0</v>
      </c>
      <c r="AD24" s="156"/>
      <c r="AE24" s="156"/>
      <c r="AF24" s="86">
        <f t="shared" si="4"/>
        <v>0</v>
      </c>
      <c r="AG24" s="156"/>
      <c r="AH24" s="156"/>
      <c r="AI24" s="86">
        <f t="shared" si="5"/>
        <v>0</v>
      </c>
      <c r="AJ24" s="156"/>
      <c r="AK24" s="156"/>
      <c r="AL24" s="86">
        <f t="shared" si="6"/>
        <v>0</v>
      </c>
      <c r="AM24" s="9"/>
      <c r="AN24" s="157">
        <v>3</v>
      </c>
      <c r="AO24" s="158">
        <f t="shared" si="7"/>
        <v>0</v>
      </c>
      <c r="AP24" s="159">
        <f t="shared" si="8"/>
        <v>0</v>
      </c>
      <c r="AQ24" s="159">
        <f t="shared" si="9"/>
        <v>0</v>
      </c>
      <c r="AR24" s="159">
        <f t="shared" si="10"/>
        <v>0</v>
      </c>
      <c r="AS24" s="159">
        <f t="shared" si="11"/>
        <v>0</v>
      </c>
      <c r="AT24" s="157"/>
      <c r="AU24" s="8"/>
    </row>
    <row r="25" spans="2:47" ht="15" customHeight="1" x14ac:dyDescent="0.3">
      <c r="B25" s="5"/>
      <c r="C25" s="160"/>
      <c r="D25" s="156"/>
      <c r="E25" s="156"/>
      <c r="F25" s="156"/>
      <c r="G25" s="156"/>
      <c r="H25" s="156"/>
      <c r="I25" s="156"/>
      <c r="J25" s="156"/>
      <c r="K25" s="156"/>
      <c r="L25" s="156"/>
      <c r="M25" s="156"/>
      <c r="N25" s="156"/>
      <c r="O25" s="156"/>
      <c r="P25" s="86">
        <f t="shared" si="2"/>
        <v>0</v>
      </c>
      <c r="Q25" s="156"/>
      <c r="R25" s="156"/>
      <c r="S25" s="156"/>
      <c r="T25" s="156"/>
      <c r="U25" s="156"/>
      <c r="V25" s="156"/>
      <c r="W25" s="156"/>
      <c r="X25" s="156"/>
      <c r="Y25" s="156"/>
      <c r="Z25" s="156"/>
      <c r="AA25" s="156"/>
      <c r="AB25" s="156"/>
      <c r="AC25" s="86">
        <f t="shared" si="3"/>
        <v>0</v>
      </c>
      <c r="AD25" s="156"/>
      <c r="AE25" s="156"/>
      <c r="AF25" s="86">
        <f t="shared" si="4"/>
        <v>0</v>
      </c>
      <c r="AG25" s="156"/>
      <c r="AH25" s="156"/>
      <c r="AI25" s="86">
        <f t="shared" si="5"/>
        <v>0</v>
      </c>
      <c r="AJ25" s="156"/>
      <c r="AK25" s="156"/>
      <c r="AL25" s="86">
        <f t="shared" si="6"/>
        <v>0</v>
      </c>
      <c r="AM25" s="9"/>
      <c r="AN25" s="157">
        <v>3</v>
      </c>
      <c r="AO25" s="158">
        <f t="shared" si="7"/>
        <v>0</v>
      </c>
      <c r="AP25" s="159">
        <f t="shared" si="8"/>
        <v>0</v>
      </c>
      <c r="AQ25" s="159">
        <f t="shared" si="9"/>
        <v>0</v>
      </c>
      <c r="AR25" s="159">
        <f t="shared" si="10"/>
        <v>0</v>
      </c>
      <c r="AS25" s="159">
        <f t="shared" si="11"/>
        <v>0</v>
      </c>
      <c r="AT25" s="157"/>
      <c r="AU25" s="8"/>
    </row>
    <row r="26" spans="2:47" ht="15" customHeight="1" x14ac:dyDescent="0.3">
      <c r="B26" s="5"/>
      <c r="C26" s="160"/>
      <c r="D26" s="156"/>
      <c r="E26" s="156"/>
      <c r="F26" s="156"/>
      <c r="G26" s="156"/>
      <c r="H26" s="156"/>
      <c r="I26" s="156"/>
      <c r="J26" s="156"/>
      <c r="K26" s="156"/>
      <c r="L26" s="156"/>
      <c r="M26" s="156"/>
      <c r="N26" s="156"/>
      <c r="O26" s="156"/>
      <c r="P26" s="86">
        <f t="shared" si="2"/>
        <v>0</v>
      </c>
      <c r="Q26" s="156"/>
      <c r="R26" s="156"/>
      <c r="S26" s="156"/>
      <c r="T26" s="156"/>
      <c r="U26" s="156"/>
      <c r="V26" s="156"/>
      <c r="W26" s="156"/>
      <c r="X26" s="156"/>
      <c r="Y26" s="156"/>
      <c r="Z26" s="156"/>
      <c r="AA26" s="156"/>
      <c r="AB26" s="156"/>
      <c r="AC26" s="86">
        <f t="shared" si="3"/>
        <v>0</v>
      </c>
      <c r="AD26" s="156"/>
      <c r="AE26" s="156"/>
      <c r="AF26" s="86">
        <f t="shared" si="4"/>
        <v>0</v>
      </c>
      <c r="AG26" s="156"/>
      <c r="AH26" s="156"/>
      <c r="AI26" s="86">
        <f t="shared" si="5"/>
        <v>0</v>
      </c>
      <c r="AJ26" s="156"/>
      <c r="AK26" s="156"/>
      <c r="AL26" s="86">
        <f t="shared" si="6"/>
        <v>0</v>
      </c>
      <c r="AM26" s="9"/>
      <c r="AN26" s="157">
        <v>3</v>
      </c>
      <c r="AO26" s="158">
        <f t="shared" si="7"/>
        <v>0</v>
      </c>
      <c r="AP26" s="159">
        <f t="shared" si="8"/>
        <v>0</v>
      </c>
      <c r="AQ26" s="159">
        <f t="shared" si="9"/>
        <v>0</v>
      </c>
      <c r="AR26" s="159">
        <f t="shared" si="10"/>
        <v>0</v>
      </c>
      <c r="AS26" s="159">
        <f t="shared" si="11"/>
        <v>0</v>
      </c>
      <c r="AT26" s="157"/>
      <c r="AU26" s="8"/>
    </row>
    <row r="27" spans="2:47" ht="15" customHeight="1" x14ac:dyDescent="0.3">
      <c r="B27" s="5"/>
      <c r="C27" s="160"/>
      <c r="D27" s="156"/>
      <c r="E27" s="156"/>
      <c r="F27" s="156"/>
      <c r="G27" s="156"/>
      <c r="H27" s="156"/>
      <c r="I27" s="156"/>
      <c r="J27" s="156"/>
      <c r="K27" s="156"/>
      <c r="L27" s="156"/>
      <c r="M27" s="156"/>
      <c r="N27" s="156"/>
      <c r="O27" s="156"/>
      <c r="P27" s="86">
        <f t="shared" si="2"/>
        <v>0</v>
      </c>
      <c r="Q27" s="156"/>
      <c r="R27" s="156"/>
      <c r="S27" s="156"/>
      <c r="T27" s="156"/>
      <c r="U27" s="156"/>
      <c r="V27" s="156"/>
      <c r="W27" s="156"/>
      <c r="X27" s="156"/>
      <c r="Y27" s="156"/>
      <c r="Z27" s="156"/>
      <c r="AA27" s="156"/>
      <c r="AB27" s="156"/>
      <c r="AC27" s="86">
        <f t="shared" si="3"/>
        <v>0</v>
      </c>
      <c r="AD27" s="156"/>
      <c r="AE27" s="156"/>
      <c r="AF27" s="86">
        <f t="shared" si="4"/>
        <v>0</v>
      </c>
      <c r="AG27" s="156"/>
      <c r="AH27" s="156"/>
      <c r="AI27" s="86">
        <f t="shared" si="5"/>
        <v>0</v>
      </c>
      <c r="AJ27" s="156"/>
      <c r="AK27" s="156"/>
      <c r="AL27" s="86">
        <f t="shared" si="6"/>
        <v>0</v>
      </c>
      <c r="AM27" s="9"/>
      <c r="AN27" s="157">
        <v>3</v>
      </c>
      <c r="AO27" s="158">
        <f t="shared" si="7"/>
        <v>0</v>
      </c>
      <c r="AP27" s="159">
        <f t="shared" si="8"/>
        <v>0</v>
      </c>
      <c r="AQ27" s="159">
        <f t="shared" si="9"/>
        <v>0</v>
      </c>
      <c r="AR27" s="159">
        <f t="shared" si="10"/>
        <v>0</v>
      </c>
      <c r="AS27" s="159">
        <f t="shared" si="11"/>
        <v>0</v>
      </c>
      <c r="AT27" s="157"/>
      <c r="AU27" s="8"/>
    </row>
    <row r="28" spans="2:47" ht="15" customHeight="1" x14ac:dyDescent="0.3">
      <c r="B28" s="5"/>
      <c r="C28" s="161"/>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9"/>
      <c r="AN28" s="9"/>
      <c r="AO28" s="9"/>
      <c r="AP28" s="9"/>
      <c r="AQ28" s="9"/>
      <c r="AR28" s="9"/>
      <c r="AS28" s="9"/>
      <c r="AT28" s="9"/>
      <c r="AU28" s="8"/>
    </row>
    <row r="29" spans="2:47" ht="14.25" customHeight="1" x14ac:dyDescent="0.3">
      <c r="B29" s="5"/>
      <c r="C29" s="79" t="s">
        <v>121</v>
      </c>
      <c r="D29" s="163">
        <f t="shared" ref="D29:AL29" si="12">SUM(D9:D27)</f>
        <v>0</v>
      </c>
      <c r="E29" s="163">
        <f t="shared" si="12"/>
        <v>0</v>
      </c>
      <c r="F29" s="163">
        <f t="shared" si="12"/>
        <v>0</v>
      </c>
      <c r="G29" s="163">
        <f t="shared" si="12"/>
        <v>0</v>
      </c>
      <c r="H29" s="163">
        <f t="shared" si="12"/>
        <v>0</v>
      </c>
      <c r="I29" s="163">
        <f t="shared" si="12"/>
        <v>0</v>
      </c>
      <c r="J29" s="163">
        <f t="shared" si="12"/>
        <v>0</v>
      </c>
      <c r="K29" s="163">
        <f t="shared" si="12"/>
        <v>0</v>
      </c>
      <c r="L29" s="163">
        <f t="shared" si="12"/>
        <v>0</v>
      </c>
      <c r="M29" s="163">
        <f t="shared" si="12"/>
        <v>0</v>
      </c>
      <c r="N29" s="163">
        <f t="shared" si="12"/>
        <v>0</v>
      </c>
      <c r="O29" s="163">
        <f t="shared" si="12"/>
        <v>0</v>
      </c>
      <c r="P29" s="164">
        <f t="shared" si="12"/>
        <v>0</v>
      </c>
      <c r="Q29" s="163">
        <f t="shared" si="12"/>
        <v>0</v>
      </c>
      <c r="R29" s="163">
        <f t="shared" si="12"/>
        <v>0</v>
      </c>
      <c r="S29" s="163">
        <f t="shared" si="12"/>
        <v>0</v>
      </c>
      <c r="T29" s="163">
        <f t="shared" si="12"/>
        <v>0</v>
      </c>
      <c r="U29" s="163">
        <f t="shared" si="12"/>
        <v>0</v>
      </c>
      <c r="V29" s="163">
        <f t="shared" si="12"/>
        <v>0</v>
      </c>
      <c r="W29" s="163">
        <f t="shared" si="12"/>
        <v>0</v>
      </c>
      <c r="X29" s="163">
        <f t="shared" si="12"/>
        <v>0</v>
      </c>
      <c r="Y29" s="163">
        <f t="shared" si="12"/>
        <v>0</v>
      </c>
      <c r="Z29" s="163">
        <f t="shared" si="12"/>
        <v>0</v>
      </c>
      <c r="AA29" s="163">
        <f t="shared" si="12"/>
        <v>0</v>
      </c>
      <c r="AB29" s="163">
        <f t="shared" si="12"/>
        <v>0</v>
      </c>
      <c r="AC29" s="164">
        <f t="shared" si="12"/>
        <v>0</v>
      </c>
      <c r="AD29" s="163">
        <f t="shared" si="12"/>
        <v>0</v>
      </c>
      <c r="AE29" s="163">
        <f t="shared" si="12"/>
        <v>0</v>
      </c>
      <c r="AF29" s="164">
        <f t="shared" si="12"/>
        <v>0</v>
      </c>
      <c r="AG29" s="163">
        <f t="shared" si="12"/>
        <v>0</v>
      </c>
      <c r="AH29" s="163">
        <f t="shared" si="12"/>
        <v>0</v>
      </c>
      <c r="AI29" s="164">
        <f t="shared" si="12"/>
        <v>0</v>
      </c>
      <c r="AJ29" s="163">
        <f t="shared" si="12"/>
        <v>0</v>
      </c>
      <c r="AK29" s="163">
        <f t="shared" si="12"/>
        <v>0</v>
      </c>
      <c r="AL29" s="164">
        <f t="shared" si="12"/>
        <v>0</v>
      </c>
      <c r="AM29" s="9"/>
      <c r="AN29" s="9"/>
      <c r="AO29" s="164">
        <f t="shared" ref="AO29:AS29" si="13">SUM(AO9:AO27)</f>
        <v>0</v>
      </c>
      <c r="AP29" s="164">
        <f t="shared" si="13"/>
        <v>0</v>
      </c>
      <c r="AQ29" s="164">
        <f t="shared" si="13"/>
        <v>0</v>
      </c>
      <c r="AR29" s="164">
        <f t="shared" si="13"/>
        <v>0</v>
      </c>
      <c r="AS29" s="164">
        <f t="shared" si="13"/>
        <v>0</v>
      </c>
      <c r="AT29" s="9"/>
      <c r="AU29" s="8"/>
    </row>
    <row r="30" spans="2:47" ht="14.25" customHeight="1" x14ac:dyDescent="0.3">
      <c r="B30" s="40"/>
      <c r="C30" s="165"/>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3"/>
    </row>
    <row r="31" spans="2:47" ht="14.25" customHeight="1" x14ac:dyDescent="0.3">
      <c r="C31" s="141"/>
    </row>
    <row r="32" spans="2:47" ht="14.25" customHeight="1" x14ac:dyDescent="0.3">
      <c r="C32" s="141"/>
    </row>
    <row r="33" spans="3:3" ht="14.25" customHeight="1" x14ac:dyDescent="0.3">
      <c r="C33" s="141"/>
    </row>
    <row r="34" spans="3:3" ht="14.25" customHeight="1" x14ac:dyDescent="0.3">
      <c r="C34" s="141"/>
    </row>
    <row r="35" spans="3:3" ht="14.25" customHeight="1" x14ac:dyDescent="0.3">
      <c r="C35" s="141"/>
    </row>
    <row r="36" spans="3:3" ht="14.25" customHeight="1" x14ac:dyDescent="0.3">
      <c r="C36" s="141"/>
    </row>
    <row r="37" spans="3:3" ht="14.25" customHeight="1" x14ac:dyDescent="0.3">
      <c r="C37" s="141"/>
    </row>
    <row r="38" spans="3:3" ht="14.25" customHeight="1" x14ac:dyDescent="0.3">
      <c r="C38" s="141"/>
    </row>
    <row r="39" spans="3:3" ht="14.25" customHeight="1" x14ac:dyDescent="0.3">
      <c r="C39" s="141"/>
    </row>
    <row r="40" spans="3:3" ht="14.25" customHeight="1" x14ac:dyDescent="0.3">
      <c r="C40" s="141"/>
    </row>
    <row r="41" spans="3:3" ht="14.25" customHeight="1" x14ac:dyDescent="0.3">
      <c r="C41" s="141"/>
    </row>
    <row r="42" spans="3:3" ht="14.25" customHeight="1" x14ac:dyDescent="0.3">
      <c r="C42" s="141"/>
    </row>
    <row r="43" spans="3:3" ht="14.25" customHeight="1" x14ac:dyDescent="0.3">
      <c r="C43" s="141"/>
    </row>
    <row r="44" spans="3:3" ht="14.25" customHeight="1" x14ac:dyDescent="0.3">
      <c r="C44" s="141"/>
    </row>
    <row r="45" spans="3:3" ht="14.25" customHeight="1" x14ac:dyDescent="0.3">
      <c r="C45" s="141"/>
    </row>
    <row r="46" spans="3:3" ht="14.25" customHeight="1" x14ac:dyDescent="0.3">
      <c r="C46" s="141"/>
    </row>
    <row r="47" spans="3:3" ht="14.25" customHeight="1" x14ac:dyDescent="0.3">
      <c r="C47" s="141"/>
    </row>
    <row r="48" spans="3:3" ht="14.25" customHeight="1" x14ac:dyDescent="0.3">
      <c r="C48" s="141"/>
    </row>
    <row r="49" spans="3:3" ht="14.25" customHeight="1" x14ac:dyDescent="0.3">
      <c r="C49" s="141"/>
    </row>
    <row r="50" spans="3:3" ht="14.25" customHeight="1" x14ac:dyDescent="0.3">
      <c r="C50" s="141"/>
    </row>
    <row r="51" spans="3:3" ht="14.25" customHeight="1" x14ac:dyDescent="0.3">
      <c r="C51" s="141"/>
    </row>
    <row r="52" spans="3:3" ht="14.25" customHeight="1" x14ac:dyDescent="0.3">
      <c r="C52" s="141"/>
    </row>
    <row r="53" spans="3:3" ht="14.25" customHeight="1" x14ac:dyDescent="0.3">
      <c r="C53" s="141"/>
    </row>
    <row r="54" spans="3:3" ht="14.25" customHeight="1" x14ac:dyDescent="0.3">
      <c r="C54" s="141"/>
    </row>
    <row r="55" spans="3:3" ht="14.25" customHeight="1" x14ac:dyDescent="0.3">
      <c r="C55" s="141"/>
    </row>
    <row r="56" spans="3:3" ht="14.25" customHeight="1" x14ac:dyDescent="0.3">
      <c r="C56" s="141"/>
    </row>
    <row r="57" spans="3:3" ht="14.25" customHeight="1" x14ac:dyDescent="0.3">
      <c r="C57" s="141"/>
    </row>
    <row r="58" spans="3:3" ht="14.25" customHeight="1" x14ac:dyDescent="0.3">
      <c r="C58" s="141"/>
    </row>
    <row r="59" spans="3:3" ht="14.25" customHeight="1" x14ac:dyDescent="0.3">
      <c r="C59" s="141"/>
    </row>
    <row r="60" spans="3:3" ht="14.25" customHeight="1" x14ac:dyDescent="0.3">
      <c r="C60" s="141"/>
    </row>
    <row r="61" spans="3:3" ht="14.25" customHeight="1" x14ac:dyDescent="0.3">
      <c r="C61" s="141"/>
    </row>
    <row r="62" spans="3:3" ht="14.25" customHeight="1" x14ac:dyDescent="0.3">
      <c r="C62" s="141"/>
    </row>
    <row r="63" spans="3:3" ht="14.25" customHeight="1" x14ac:dyDescent="0.3">
      <c r="C63" s="141"/>
    </row>
    <row r="64" spans="3:3" ht="14.25" customHeight="1" x14ac:dyDescent="0.3">
      <c r="C64" s="141"/>
    </row>
    <row r="65" spans="3:3" ht="14.25" customHeight="1" x14ac:dyDescent="0.3">
      <c r="C65" s="141"/>
    </row>
    <row r="66" spans="3:3" ht="14.25" customHeight="1" x14ac:dyDescent="0.3">
      <c r="C66" s="141"/>
    </row>
    <row r="67" spans="3:3" ht="14.25" customHeight="1" x14ac:dyDescent="0.3">
      <c r="C67" s="141"/>
    </row>
    <row r="68" spans="3:3" ht="14.25" customHeight="1" x14ac:dyDescent="0.3">
      <c r="C68" s="141"/>
    </row>
    <row r="69" spans="3:3" ht="14.25" customHeight="1" x14ac:dyDescent="0.3">
      <c r="C69" s="141"/>
    </row>
    <row r="70" spans="3:3" ht="14.25" customHeight="1" x14ac:dyDescent="0.3">
      <c r="C70" s="141"/>
    </row>
    <row r="71" spans="3:3" ht="14.25" customHeight="1" x14ac:dyDescent="0.3">
      <c r="C71" s="141"/>
    </row>
    <row r="72" spans="3:3" ht="14.25" customHeight="1" x14ac:dyDescent="0.3">
      <c r="C72" s="141"/>
    </row>
    <row r="73" spans="3:3" ht="14.25" customHeight="1" x14ac:dyDescent="0.3">
      <c r="C73" s="141"/>
    </row>
    <row r="74" spans="3:3" ht="14.25" customHeight="1" x14ac:dyDescent="0.3">
      <c r="C74" s="141"/>
    </row>
    <row r="75" spans="3:3" ht="14.25" customHeight="1" x14ac:dyDescent="0.3">
      <c r="C75" s="141"/>
    </row>
    <row r="76" spans="3:3" ht="14.25" customHeight="1" x14ac:dyDescent="0.3">
      <c r="C76" s="141"/>
    </row>
    <row r="77" spans="3:3" ht="14.25" customHeight="1" x14ac:dyDescent="0.3">
      <c r="C77" s="141"/>
    </row>
    <row r="78" spans="3:3" ht="14.25" customHeight="1" x14ac:dyDescent="0.3">
      <c r="C78" s="141"/>
    </row>
    <row r="79" spans="3:3" ht="14.25" customHeight="1" x14ac:dyDescent="0.3">
      <c r="C79" s="141"/>
    </row>
    <row r="80" spans="3:3" ht="14.25" customHeight="1" x14ac:dyDescent="0.3">
      <c r="C80" s="141"/>
    </row>
    <row r="81" spans="3:3" ht="14.25" customHeight="1" x14ac:dyDescent="0.3">
      <c r="C81" s="141"/>
    </row>
    <row r="82" spans="3:3" ht="14.25" customHeight="1" x14ac:dyDescent="0.3">
      <c r="C82" s="141"/>
    </row>
    <row r="83" spans="3:3" ht="14.25" customHeight="1" x14ac:dyDescent="0.3">
      <c r="C83" s="141"/>
    </row>
    <row r="84" spans="3:3" ht="14.25" customHeight="1" x14ac:dyDescent="0.3">
      <c r="C84" s="141"/>
    </row>
    <row r="85" spans="3:3" ht="14.25" customHeight="1" x14ac:dyDescent="0.3">
      <c r="C85" s="141"/>
    </row>
    <row r="86" spans="3:3" ht="14.25" customHeight="1" x14ac:dyDescent="0.3">
      <c r="C86" s="141"/>
    </row>
    <row r="87" spans="3:3" ht="14.25" customHeight="1" x14ac:dyDescent="0.3">
      <c r="C87" s="141"/>
    </row>
    <row r="88" spans="3:3" ht="14.25" customHeight="1" x14ac:dyDescent="0.3">
      <c r="C88" s="141"/>
    </row>
    <row r="89" spans="3:3" ht="14.25" customHeight="1" x14ac:dyDescent="0.3">
      <c r="C89" s="141"/>
    </row>
    <row r="90" spans="3:3" ht="14.25" customHeight="1" x14ac:dyDescent="0.3">
      <c r="C90" s="141"/>
    </row>
    <row r="91" spans="3:3" ht="14.25" customHeight="1" x14ac:dyDescent="0.3">
      <c r="C91" s="141"/>
    </row>
    <row r="92" spans="3:3" ht="14.25" customHeight="1" x14ac:dyDescent="0.3">
      <c r="C92" s="141"/>
    </row>
    <row r="93" spans="3:3" ht="14.25" customHeight="1" x14ac:dyDescent="0.3">
      <c r="C93" s="141"/>
    </row>
    <row r="94" spans="3:3" ht="14.25" customHeight="1" x14ac:dyDescent="0.3">
      <c r="C94" s="141"/>
    </row>
    <row r="95" spans="3:3" ht="14.25" customHeight="1" x14ac:dyDescent="0.3">
      <c r="C95" s="141"/>
    </row>
    <row r="96" spans="3:3" ht="14.25" customHeight="1" x14ac:dyDescent="0.3">
      <c r="C96" s="141"/>
    </row>
    <row r="97" spans="3:3" ht="14.25" customHeight="1" x14ac:dyDescent="0.3">
      <c r="C97" s="141"/>
    </row>
    <row r="98" spans="3:3" ht="14.25" customHeight="1" x14ac:dyDescent="0.3">
      <c r="C98" s="141"/>
    </row>
    <row r="99" spans="3:3" ht="14.25" customHeight="1" x14ac:dyDescent="0.3">
      <c r="C99" s="141"/>
    </row>
    <row r="100" spans="3:3" ht="14.25" customHeight="1" x14ac:dyDescent="0.3">
      <c r="C100" s="141"/>
    </row>
    <row r="101" spans="3:3" ht="14.25" customHeight="1" x14ac:dyDescent="0.3">
      <c r="C101" s="141"/>
    </row>
    <row r="102" spans="3:3" ht="14.25" customHeight="1" x14ac:dyDescent="0.3">
      <c r="C102" s="141"/>
    </row>
    <row r="103" spans="3:3" ht="14.25" customHeight="1" x14ac:dyDescent="0.3">
      <c r="C103" s="141"/>
    </row>
    <row r="104" spans="3:3" ht="14.25" customHeight="1" x14ac:dyDescent="0.3">
      <c r="C104" s="141"/>
    </row>
    <row r="105" spans="3:3" ht="14.25" customHeight="1" x14ac:dyDescent="0.3">
      <c r="C105" s="141"/>
    </row>
    <row r="106" spans="3:3" ht="14.25" customHeight="1" x14ac:dyDescent="0.3">
      <c r="C106" s="141"/>
    </row>
    <row r="107" spans="3:3" ht="14.25" customHeight="1" x14ac:dyDescent="0.3">
      <c r="C107" s="141"/>
    </row>
    <row r="108" spans="3:3" ht="14.25" customHeight="1" x14ac:dyDescent="0.3">
      <c r="C108" s="141"/>
    </row>
    <row r="109" spans="3:3" ht="14.25" customHeight="1" x14ac:dyDescent="0.3">
      <c r="C109" s="141"/>
    </row>
    <row r="110" spans="3:3" ht="14.25" customHeight="1" x14ac:dyDescent="0.3">
      <c r="C110" s="141"/>
    </row>
    <row r="111" spans="3:3" ht="14.25" customHeight="1" x14ac:dyDescent="0.3">
      <c r="C111" s="141"/>
    </row>
    <row r="112" spans="3:3" ht="14.25" customHeight="1" x14ac:dyDescent="0.3">
      <c r="C112" s="141"/>
    </row>
    <row r="113" spans="3:3" ht="14.25" customHeight="1" x14ac:dyDescent="0.3">
      <c r="C113" s="141"/>
    </row>
    <row r="114" spans="3:3" ht="14.25" customHeight="1" x14ac:dyDescent="0.3">
      <c r="C114" s="141"/>
    </row>
    <row r="115" spans="3:3" ht="14.25" customHeight="1" x14ac:dyDescent="0.3">
      <c r="C115" s="141"/>
    </row>
    <row r="116" spans="3:3" ht="14.25" customHeight="1" x14ac:dyDescent="0.3">
      <c r="C116" s="141"/>
    </row>
    <row r="117" spans="3:3" ht="14.25" customHeight="1" x14ac:dyDescent="0.3">
      <c r="C117" s="141"/>
    </row>
    <row r="118" spans="3:3" ht="14.25" customHeight="1" x14ac:dyDescent="0.3">
      <c r="C118" s="141"/>
    </row>
    <row r="119" spans="3:3" ht="14.25" customHeight="1" x14ac:dyDescent="0.3">
      <c r="C119" s="141"/>
    </row>
    <row r="120" spans="3:3" ht="14.25" customHeight="1" x14ac:dyDescent="0.3">
      <c r="C120" s="141"/>
    </row>
    <row r="121" spans="3:3" ht="14.25" customHeight="1" x14ac:dyDescent="0.3">
      <c r="C121" s="141"/>
    </row>
    <row r="122" spans="3:3" ht="14.25" customHeight="1" x14ac:dyDescent="0.3">
      <c r="C122" s="141"/>
    </row>
    <row r="123" spans="3:3" ht="14.25" customHeight="1" x14ac:dyDescent="0.3">
      <c r="C123" s="141"/>
    </row>
    <row r="124" spans="3:3" ht="14.25" customHeight="1" x14ac:dyDescent="0.3">
      <c r="C124" s="141"/>
    </row>
    <row r="125" spans="3:3" ht="14.25" customHeight="1" x14ac:dyDescent="0.3">
      <c r="C125" s="141"/>
    </row>
    <row r="126" spans="3:3" ht="14.25" customHeight="1" x14ac:dyDescent="0.3">
      <c r="C126" s="141"/>
    </row>
    <row r="127" spans="3:3" ht="14.25" customHeight="1" x14ac:dyDescent="0.3">
      <c r="C127" s="141"/>
    </row>
    <row r="128" spans="3:3" ht="14.25" customHeight="1" x14ac:dyDescent="0.3">
      <c r="C128" s="141"/>
    </row>
    <row r="129" spans="3:3" ht="14.25" customHeight="1" x14ac:dyDescent="0.3">
      <c r="C129" s="141"/>
    </row>
    <row r="130" spans="3:3" ht="14.25" customHeight="1" x14ac:dyDescent="0.3">
      <c r="C130" s="141"/>
    </row>
    <row r="131" spans="3:3" ht="14.25" customHeight="1" x14ac:dyDescent="0.3">
      <c r="C131" s="141"/>
    </row>
    <row r="132" spans="3:3" ht="14.25" customHeight="1" x14ac:dyDescent="0.3">
      <c r="C132" s="141"/>
    </row>
    <row r="133" spans="3:3" ht="14.25" customHeight="1" x14ac:dyDescent="0.3">
      <c r="C133" s="141"/>
    </row>
    <row r="134" spans="3:3" ht="14.25" customHeight="1" x14ac:dyDescent="0.3">
      <c r="C134" s="141"/>
    </row>
    <row r="135" spans="3:3" ht="14.25" customHeight="1" x14ac:dyDescent="0.3">
      <c r="C135" s="141"/>
    </row>
    <row r="136" spans="3:3" ht="14.25" customHeight="1" x14ac:dyDescent="0.3">
      <c r="C136" s="141"/>
    </row>
    <row r="137" spans="3:3" ht="14.25" customHeight="1" x14ac:dyDescent="0.3">
      <c r="C137" s="141"/>
    </row>
    <row r="138" spans="3:3" ht="14.25" customHeight="1" x14ac:dyDescent="0.3">
      <c r="C138" s="141"/>
    </row>
    <row r="139" spans="3:3" ht="14.25" customHeight="1" x14ac:dyDescent="0.3">
      <c r="C139" s="141"/>
    </row>
    <row r="140" spans="3:3" ht="14.25" customHeight="1" x14ac:dyDescent="0.3">
      <c r="C140" s="141"/>
    </row>
    <row r="141" spans="3:3" ht="14.25" customHeight="1" x14ac:dyDescent="0.3">
      <c r="C141" s="141"/>
    </row>
    <row r="142" spans="3:3" ht="14.25" customHeight="1" x14ac:dyDescent="0.3">
      <c r="C142" s="141"/>
    </row>
    <row r="143" spans="3:3" ht="14.25" customHeight="1" x14ac:dyDescent="0.3">
      <c r="C143" s="141"/>
    </row>
    <row r="144" spans="3:3" ht="14.25" customHeight="1" x14ac:dyDescent="0.3">
      <c r="C144" s="141"/>
    </row>
    <row r="145" spans="3:3" ht="14.25" customHeight="1" x14ac:dyDescent="0.3">
      <c r="C145" s="141"/>
    </row>
    <row r="146" spans="3:3" ht="14.25" customHeight="1" x14ac:dyDescent="0.3">
      <c r="C146" s="141"/>
    </row>
    <row r="147" spans="3:3" ht="14.25" customHeight="1" x14ac:dyDescent="0.3">
      <c r="C147" s="141"/>
    </row>
    <row r="148" spans="3:3" ht="14.25" customHeight="1" x14ac:dyDescent="0.3">
      <c r="C148" s="141"/>
    </row>
    <row r="149" spans="3:3" ht="14.25" customHeight="1" x14ac:dyDescent="0.3">
      <c r="C149" s="141"/>
    </row>
    <row r="150" spans="3:3" ht="14.25" customHeight="1" x14ac:dyDescent="0.3">
      <c r="C150" s="141"/>
    </row>
    <row r="151" spans="3:3" ht="14.25" customHeight="1" x14ac:dyDescent="0.3">
      <c r="C151" s="141"/>
    </row>
    <row r="152" spans="3:3" ht="14.25" customHeight="1" x14ac:dyDescent="0.3">
      <c r="C152" s="141"/>
    </row>
    <row r="153" spans="3:3" ht="14.25" customHeight="1" x14ac:dyDescent="0.3">
      <c r="C153" s="141"/>
    </row>
    <row r="154" spans="3:3" ht="14.25" customHeight="1" x14ac:dyDescent="0.3">
      <c r="C154" s="141"/>
    </row>
    <row r="155" spans="3:3" ht="14.25" customHeight="1" x14ac:dyDescent="0.3">
      <c r="C155" s="141"/>
    </row>
    <row r="156" spans="3:3" ht="14.25" customHeight="1" x14ac:dyDescent="0.3">
      <c r="C156" s="141"/>
    </row>
    <row r="157" spans="3:3" ht="14.25" customHeight="1" x14ac:dyDescent="0.3">
      <c r="C157" s="141"/>
    </row>
    <row r="158" spans="3:3" ht="14.25" customHeight="1" x14ac:dyDescent="0.3">
      <c r="C158" s="141"/>
    </row>
    <row r="159" spans="3:3" ht="14.25" customHeight="1" x14ac:dyDescent="0.3">
      <c r="C159" s="141"/>
    </row>
    <row r="160" spans="3:3" ht="14.25" customHeight="1" x14ac:dyDescent="0.3">
      <c r="C160" s="141"/>
    </row>
    <row r="161" spans="3:3" ht="14.25" customHeight="1" x14ac:dyDescent="0.3">
      <c r="C161" s="141"/>
    </row>
    <row r="162" spans="3:3" ht="14.25" customHeight="1" x14ac:dyDescent="0.3">
      <c r="C162" s="141"/>
    </row>
    <row r="163" spans="3:3" ht="14.25" customHeight="1" x14ac:dyDescent="0.3">
      <c r="C163" s="141"/>
    </row>
    <row r="164" spans="3:3" ht="14.25" customHeight="1" x14ac:dyDescent="0.3">
      <c r="C164" s="141"/>
    </row>
    <row r="165" spans="3:3" ht="14.25" customHeight="1" x14ac:dyDescent="0.3">
      <c r="C165" s="141"/>
    </row>
    <row r="166" spans="3:3" ht="14.25" customHeight="1" x14ac:dyDescent="0.3">
      <c r="C166" s="141"/>
    </row>
    <row r="167" spans="3:3" ht="14.25" customHeight="1" x14ac:dyDescent="0.3">
      <c r="C167" s="141"/>
    </row>
    <row r="168" spans="3:3" ht="14.25" customHeight="1" x14ac:dyDescent="0.3">
      <c r="C168" s="141"/>
    </row>
    <row r="169" spans="3:3" ht="14.25" customHeight="1" x14ac:dyDescent="0.3">
      <c r="C169" s="141"/>
    </row>
    <row r="170" spans="3:3" ht="14.25" customHeight="1" x14ac:dyDescent="0.3">
      <c r="C170" s="141"/>
    </row>
    <row r="171" spans="3:3" ht="14.25" customHeight="1" x14ac:dyDescent="0.3">
      <c r="C171" s="141"/>
    </row>
    <row r="172" spans="3:3" ht="14.25" customHeight="1" x14ac:dyDescent="0.3">
      <c r="C172" s="141"/>
    </row>
    <row r="173" spans="3:3" ht="14.25" customHeight="1" x14ac:dyDescent="0.3">
      <c r="C173" s="141"/>
    </row>
    <row r="174" spans="3:3" ht="14.25" customHeight="1" x14ac:dyDescent="0.3">
      <c r="C174" s="141"/>
    </row>
    <row r="175" spans="3:3" ht="14.25" customHeight="1" x14ac:dyDescent="0.3">
      <c r="C175" s="141"/>
    </row>
    <row r="176" spans="3:3" ht="14.25" customHeight="1" x14ac:dyDescent="0.3">
      <c r="C176" s="141"/>
    </row>
    <row r="177" spans="3:3" ht="14.25" customHeight="1" x14ac:dyDescent="0.3">
      <c r="C177" s="141"/>
    </row>
    <row r="178" spans="3:3" ht="14.25" customHeight="1" x14ac:dyDescent="0.3">
      <c r="C178" s="141"/>
    </row>
    <row r="179" spans="3:3" ht="14.25" customHeight="1" x14ac:dyDescent="0.3">
      <c r="C179" s="141"/>
    </row>
    <row r="180" spans="3:3" ht="14.25" customHeight="1" x14ac:dyDescent="0.3">
      <c r="C180" s="141"/>
    </row>
    <row r="181" spans="3:3" ht="14.25" customHeight="1" x14ac:dyDescent="0.3">
      <c r="C181" s="141"/>
    </row>
    <row r="182" spans="3:3" ht="14.25" customHeight="1" x14ac:dyDescent="0.3">
      <c r="C182" s="141"/>
    </row>
    <row r="183" spans="3:3" ht="14.25" customHeight="1" x14ac:dyDescent="0.3">
      <c r="C183" s="141"/>
    </row>
    <row r="184" spans="3:3" ht="14.25" customHeight="1" x14ac:dyDescent="0.3">
      <c r="C184" s="141"/>
    </row>
    <row r="185" spans="3:3" ht="14.25" customHeight="1" x14ac:dyDescent="0.3">
      <c r="C185" s="141"/>
    </row>
    <row r="186" spans="3:3" ht="14.25" customHeight="1" x14ac:dyDescent="0.3">
      <c r="C186" s="141"/>
    </row>
    <row r="187" spans="3:3" ht="14.25" customHeight="1" x14ac:dyDescent="0.3">
      <c r="C187" s="141"/>
    </row>
    <row r="188" spans="3:3" ht="14.25" customHeight="1" x14ac:dyDescent="0.3">
      <c r="C188" s="141"/>
    </row>
    <row r="189" spans="3:3" ht="14.25" customHeight="1" x14ac:dyDescent="0.3">
      <c r="C189" s="141"/>
    </row>
    <row r="190" spans="3:3" ht="14.25" customHeight="1" x14ac:dyDescent="0.3">
      <c r="C190" s="141"/>
    </row>
    <row r="191" spans="3:3" ht="14.25" customHeight="1" x14ac:dyDescent="0.3">
      <c r="C191" s="141"/>
    </row>
    <row r="192" spans="3:3" ht="14.25" customHeight="1" x14ac:dyDescent="0.3">
      <c r="C192" s="141"/>
    </row>
    <row r="193" spans="3:3" ht="14.25" customHeight="1" x14ac:dyDescent="0.3">
      <c r="C193" s="141"/>
    </row>
    <row r="194" spans="3:3" ht="14.25" customHeight="1" x14ac:dyDescent="0.3">
      <c r="C194" s="141"/>
    </row>
    <row r="195" spans="3:3" ht="14.25" customHeight="1" x14ac:dyDescent="0.3">
      <c r="C195" s="141"/>
    </row>
    <row r="196" spans="3:3" ht="14.25" customHeight="1" x14ac:dyDescent="0.3">
      <c r="C196" s="141"/>
    </row>
    <row r="197" spans="3:3" ht="14.25" customHeight="1" x14ac:dyDescent="0.3">
      <c r="C197" s="141"/>
    </row>
    <row r="198" spans="3:3" ht="14.25" customHeight="1" x14ac:dyDescent="0.3">
      <c r="C198" s="141"/>
    </row>
    <row r="199" spans="3:3" ht="14.25" customHeight="1" x14ac:dyDescent="0.3">
      <c r="C199" s="141"/>
    </row>
    <row r="200" spans="3:3" ht="14.25" customHeight="1" x14ac:dyDescent="0.3">
      <c r="C200" s="141"/>
    </row>
    <row r="201" spans="3:3" ht="14.25" customHeight="1" x14ac:dyDescent="0.3">
      <c r="C201" s="141"/>
    </row>
    <row r="202" spans="3:3" ht="14.25" customHeight="1" x14ac:dyDescent="0.3">
      <c r="C202" s="141"/>
    </row>
    <row r="203" spans="3:3" ht="14.25" customHeight="1" x14ac:dyDescent="0.3">
      <c r="C203" s="141"/>
    </row>
    <row r="204" spans="3:3" ht="14.25" customHeight="1" x14ac:dyDescent="0.3">
      <c r="C204" s="141"/>
    </row>
    <row r="205" spans="3:3" ht="14.25" customHeight="1" x14ac:dyDescent="0.3">
      <c r="C205" s="141"/>
    </row>
    <row r="206" spans="3:3" ht="14.25" customHeight="1" x14ac:dyDescent="0.3">
      <c r="C206" s="141"/>
    </row>
    <row r="207" spans="3:3" ht="14.25" customHeight="1" x14ac:dyDescent="0.3">
      <c r="C207" s="141"/>
    </row>
    <row r="208" spans="3:3" ht="14.25" customHeight="1" x14ac:dyDescent="0.3">
      <c r="C208" s="141"/>
    </row>
    <row r="209" spans="3:3" ht="14.25" customHeight="1" x14ac:dyDescent="0.3">
      <c r="C209" s="141"/>
    </row>
    <row r="210" spans="3:3" ht="14.25" customHeight="1" x14ac:dyDescent="0.3">
      <c r="C210" s="141"/>
    </row>
    <row r="211" spans="3:3" ht="14.25" customHeight="1" x14ac:dyDescent="0.3">
      <c r="C211" s="141"/>
    </row>
    <row r="212" spans="3:3" ht="14.25" customHeight="1" x14ac:dyDescent="0.3">
      <c r="C212" s="141"/>
    </row>
    <row r="213" spans="3:3" ht="14.25" customHeight="1" x14ac:dyDescent="0.3">
      <c r="C213" s="141"/>
    </row>
    <row r="214" spans="3:3" ht="14.25" customHeight="1" x14ac:dyDescent="0.3">
      <c r="C214" s="141"/>
    </row>
    <row r="215" spans="3:3" ht="14.25" customHeight="1" x14ac:dyDescent="0.3">
      <c r="C215" s="141"/>
    </row>
    <row r="216" spans="3:3" ht="14.25" customHeight="1" x14ac:dyDescent="0.3">
      <c r="C216" s="141"/>
    </row>
    <row r="217" spans="3:3" ht="14.25" customHeight="1" x14ac:dyDescent="0.3">
      <c r="C217" s="141"/>
    </row>
    <row r="218" spans="3:3" ht="14.25" customHeight="1" x14ac:dyDescent="0.3">
      <c r="C218" s="141"/>
    </row>
    <row r="219" spans="3:3" ht="14.25" customHeight="1" x14ac:dyDescent="0.3">
      <c r="C219" s="141"/>
    </row>
    <row r="220" spans="3:3" ht="14.25" customHeight="1" x14ac:dyDescent="0.3">
      <c r="C220" s="141"/>
    </row>
    <row r="221" spans="3:3" ht="14.25" customHeight="1" x14ac:dyDescent="0.3">
      <c r="C221" s="141"/>
    </row>
    <row r="222" spans="3:3" ht="14.25" customHeight="1" x14ac:dyDescent="0.3">
      <c r="C222" s="141"/>
    </row>
    <row r="223" spans="3:3" ht="14.25" customHeight="1" x14ac:dyDescent="0.3">
      <c r="C223" s="141"/>
    </row>
    <row r="224" spans="3:3" ht="14.25" customHeight="1" x14ac:dyDescent="0.3">
      <c r="C224" s="141"/>
    </row>
    <row r="225" spans="3:3" ht="14.25" customHeight="1" x14ac:dyDescent="0.3">
      <c r="C225" s="141"/>
    </row>
    <row r="226" spans="3:3" ht="14.25" customHeight="1" x14ac:dyDescent="0.3">
      <c r="C226" s="141"/>
    </row>
    <row r="227" spans="3:3" ht="14.25" customHeight="1" x14ac:dyDescent="0.3">
      <c r="C227" s="141"/>
    </row>
    <row r="228" spans="3:3" ht="14.25" customHeight="1" x14ac:dyDescent="0.3">
      <c r="C228" s="141"/>
    </row>
    <row r="229" spans="3:3" ht="14.25" customHeight="1" x14ac:dyDescent="0.3">
      <c r="C229" s="141"/>
    </row>
    <row r="230" spans="3:3" ht="14.25" customHeight="1" x14ac:dyDescent="0.3">
      <c r="C230" s="141"/>
    </row>
    <row r="231" spans="3:3" ht="14.25" customHeight="1" x14ac:dyDescent="0.3">
      <c r="C231" s="141"/>
    </row>
    <row r="232" spans="3:3" ht="14.25" customHeight="1" x14ac:dyDescent="0.3">
      <c r="C232" s="141"/>
    </row>
    <row r="233" spans="3:3" ht="14.25" customHeight="1" x14ac:dyDescent="0.3">
      <c r="C233" s="141"/>
    </row>
    <row r="234" spans="3:3" ht="14.25" customHeight="1" x14ac:dyDescent="0.3">
      <c r="C234" s="141"/>
    </row>
    <row r="235" spans="3:3" ht="14.25" customHeight="1" x14ac:dyDescent="0.3">
      <c r="C235" s="141"/>
    </row>
    <row r="236" spans="3:3" ht="14.25" customHeight="1" x14ac:dyDescent="0.3">
      <c r="C236" s="141"/>
    </row>
    <row r="237" spans="3:3" ht="14.25" customHeight="1" x14ac:dyDescent="0.3">
      <c r="C237" s="141"/>
    </row>
    <row r="238" spans="3:3" ht="14.25" customHeight="1" x14ac:dyDescent="0.3">
      <c r="C238" s="141"/>
    </row>
    <row r="239" spans="3:3" ht="14.25" customHeight="1" x14ac:dyDescent="0.3">
      <c r="C239" s="141"/>
    </row>
    <row r="240" spans="3:3" ht="14.25" customHeight="1" x14ac:dyDescent="0.3">
      <c r="C240" s="141"/>
    </row>
    <row r="241" spans="3:3" ht="14.25" customHeight="1" x14ac:dyDescent="0.3">
      <c r="C241" s="141"/>
    </row>
    <row r="242" spans="3:3" ht="14.25" customHeight="1" x14ac:dyDescent="0.3">
      <c r="C242" s="141"/>
    </row>
    <row r="243" spans="3:3" ht="14.25" customHeight="1" x14ac:dyDescent="0.3">
      <c r="C243" s="141"/>
    </row>
    <row r="244" spans="3:3" ht="14.25" customHeight="1" x14ac:dyDescent="0.3">
      <c r="C244" s="141"/>
    </row>
    <row r="245" spans="3:3" ht="14.25" customHeight="1" x14ac:dyDescent="0.3">
      <c r="C245" s="141"/>
    </row>
    <row r="246" spans="3:3" ht="14.25" customHeight="1" x14ac:dyDescent="0.3">
      <c r="C246" s="141"/>
    </row>
    <row r="247" spans="3:3" ht="14.25" customHeight="1" x14ac:dyDescent="0.3">
      <c r="C247" s="141"/>
    </row>
    <row r="248" spans="3:3" ht="14.25" customHeight="1" x14ac:dyDescent="0.3">
      <c r="C248" s="141"/>
    </row>
    <row r="249" spans="3:3" ht="14.25" customHeight="1" x14ac:dyDescent="0.3">
      <c r="C249" s="141"/>
    </row>
    <row r="250" spans="3:3" ht="14.25" customHeight="1" x14ac:dyDescent="0.3">
      <c r="C250" s="141"/>
    </row>
    <row r="251" spans="3:3" ht="14.25" customHeight="1" x14ac:dyDescent="0.3">
      <c r="C251" s="141"/>
    </row>
    <row r="252" spans="3:3" ht="14.25" customHeight="1" x14ac:dyDescent="0.3">
      <c r="C252" s="141"/>
    </row>
    <row r="253" spans="3:3" ht="14.25" customHeight="1" x14ac:dyDescent="0.3">
      <c r="C253" s="141"/>
    </row>
    <row r="254" spans="3:3" ht="14.25" customHeight="1" x14ac:dyDescent="0.3">
      <c r="C254" s="141"/>
    </row>
    <row r="255" spans="3:3" ht="14.25" customHeight="1" x14ac:dyDescent="0.3">
      <c r="C255" s="141"/>
    </row>
    <row r="256" spans="3:3" ht="14.25" customHeight="1" x14ac:dyDescent="0.3">
      <c r="C256" s="141"/>
    </row>
    <row r="257" spans="3:3" ht="14.25" customHeight="1" x14ac:dyDescent="0.3">
      <c r="C257" s="141"/>
    </row>
    <row r="258" spans="3:3" ht="14.25" customHeight="1" x14ac:dyDescent="0.3">
      <c r="C258" s="141"/>
    </row>
    <row r="259" spans="3:3" ht="14.25" customHeight="1" x14ac:dyDescent="0.3">
      <c r="C259" s="141"/>
    </row>
    <row r="260" spans="3:3" ht="14.25" customHeight="1" x14ac:dyDescent="0.3">
      <c r="C260" s="141"/>
    </row>
    <row r="261" spans="3:3" ht="14.25" customHeight="1" x14ac:dyDescent="0.3">
      <c r="C261" s="141"/>
    </row>
    <row r="262" spans="3:3" ht="14.25" customHeight="1" x14ac:dyDescent="0.3">
      <c r="C262" s="141"/>
    </row>
    <row r="263" spans="3:3" ht="14.25" customHeight="1" x14ac:dyDescent="0.3">
      <c r="C263" s="141"/>
    </row>
    <row r="264" spans="3:3" ht="14.25" customHeight="1" x14ac:dyDescent="0.3">
      <c r="C264" s="141"/>
    </row>
    <row r="265" spans="3:3" ht="14.25" customHeight="1" x14ac:dyDescent="0.3">
      <c r="C265" s="141"/>
    </row>
    <row r="266" spans="3:3" ht="14.25" customHeight="1" x14ac:dyDescent="0.3">
      <c r="C266" s="141"/>
    </row>
    <row r="267" spans="3:3" ht="14.25" customHeight="1" x14ac:dyDescent="0.3">
      <c r="C267" s="141"/>
    </row>
    <row r="268" spans="3:3" ht="14.25" customHeight="1" x14ac:dyDescent="0.3">
      <c r="C268" s="141"/>
    </row>
    <row r="269" spans="3:3" ht="14.25" customHeight="1" x14ac:dyDescent="0.3">
      <c r="C269" s="141"/>
    </row>
    <row r="270" spans="3:3" ht="14.25" customHeight="1" x14ac:dyDescent="0.3">
      <c r="C270" s="141"/>
    </row>
    <row r="271" spans="3:3" ht="14.25" customHeight="1" x14ac:dyDescent="0.3">
      <c r="C271" s="141"/>
    </row>
    <row r="272" spans="3:3" ht="14.25" customHeight="1" x14ac:dyDescent="0.3">
      <c r="C272" s="141"/>
    </row>
    <row r="273" spans="3:3" ht="14.25" customHeight="1" x14ac:dyDescent="0.3">
      <c r="C273" s="141"/>
    </row>
    <row r="274" spans="3:3" ht="14.25" customHeight="1" x14ac:dyDescent="0.3">
      <c r="C274" s="141"/>
    </row>
    <row r="275" spans="3:3" ht="14.25" customHeight="1" x14ac:dyDescent="0.3">
      <c r="C275" s="141"/>
    </row>
    <row r="276" spans="3:3" ht="14.25" customHeight="1" x14ac:dyDescent="0.3">
      <c r="C276" s="141"/>
    </row>
    <row r="277" spans="3:3" ht="14.25" customHeight="1" x14ac:dyDescent="0.3">
      <c r="C277" s="141"/>
    </row>
    <row r="278" spans="3:3" ht="14.25" customHeight="1" x14ac:dyDescent="0.3">
      <c r="C278" s="141"/>
    </row>
    <row r="279" spans="3:3" ht="14.25" customHeight="1" x14ac:dyDescent="0.3">
      <c r="C279" s="141"/>
    </row>
    <row r="280" spans="3:3" ht="14.25" customHeight="1" x14ac:dyDescent="0.3">
      <c r="C280" s="141"/>
    </row>
    <row r="281" spans="3:3" ht="14.25" customHeight="1" x14ac:dyDescent="0.3">
      <c r="C281" s="141"/>
    </row>
    <row r="282" spans="3:3" ht="14.25" customHeight="1" x14ac:dyDescent="0.3">
      <c r="C282" s="141"/>
    </row>
    <row r="283" spans="3:3" ht="14.25" customHeight="1" x14ac:dyDescent="0.3">
      <c r="C283" s="141"/>
    </row>
    <row r="284" spans="3:3" ht="14.25" customHeight="1" x14ac:dyDescent="0.3">
      <c r="C284" s="141"/>
    </row>
    <row r="285" spans="3:3" ht="14.25" customHeight="1" x14ac:dyDescent="0.3">
      <c r="C285" s="141"/>
    </row>
    <row r="286" spans="3:3" ht="14.25" customHeight="1" x14ac:dyDescent="0.3">
      <c r="C286" s="141"/>
    </row>
    <row r="287" spans="3:3" ht="14.25" customHeight="1" x14ac:dyDescent="0.3">
      <c r="C287" s="141"/>
    </row>
    <row r="288" spans="3:3" ht="14.25" customHeight="1" x14ac:dyDescent="0.3">
      <c r="C288" s="141"/>
    </row>
    <row r="289" spans="3:3" ht="14.25" customHeight="1" x14ac:dyDescent="0.3">
      <c r="C289" s="141"/>
    </row>
    <row r="290" spans="3:3" ht="14.25" customHeight="1" x14ac:dyDescent="0.3">
      <c r="C290" s="141"/>
    </row>
    <row r="291" spans="3:3" ht="14.25" customHeight="1" x14ac:dyDescent="0.3">
      <c r="C291" s="141"/>
    </row>
    <row r="292" spans="3:3" ht="14.25" customHeight="1" x14ac:dyDescent="0.3">
      <c r="C292" s="141"/>
    </row>
    <row r="293" spans="3:3" ht="14.25" customHeight="1" x14ac:dyDescent="0.3">
      <c r="C293" s="141"/>
    </row>
    <row r="294" spans="3:3" ht="14.25" customHeight="1" x14ac:dyDescent="0.3">
      <c r="C294" s="141"/>
    </row>
    <row r="295" spans="3:3" ht="14.25" customHeight="1" x14ac:dyDescent="0.3">
      <c r="C295" s="141"/>
    </row>
    <row r="296" spans="3:3" ht="14.25" customHeight="1" x14ac:dyDescent="0.3">
      <c r="C296" s="141"/>
    </row>
    <row r="297" spans="3:3" ht="14.25" customHeight="1" x14ac:dyDescent="0.3">
      <c r="C297" s="141"/>
    </row>
    <row r="298" spans="3:3" ht="14.25" customHeight="1" x14ac:dyDescent="0.3">
      <c r="C298" s="141"/>
    </row>
    <row r="299" spans="3:3" ht="14.25" customHeight="1" x14ac:dyDescent="0.3">
      <c r="C299" s="141"/>
    </row>
    <row r="300" spans="3:3" ht="14.25" customHeight="1" x14ac:dyDescent="0.3">
      <c r="C300" s="141"/>
    </row>
    <row r="301" spans="3:3" ht="14.25" customHeight="1" x14ac:dyDescent="0.3">
      <c r="C301" s="141"/>
    </row>
    <row r="302" spans="3:3" ht="14.25" customHeight="1" x14ac:dyDescent="0.3">
      <c r="C302" s="141"/>
    </row>
    <row r="303" spans="3:3" ht="14.25" customHeight="1" x14ac:dyDescent="0.3">
      <c r="C303" s="141"/>
    </row>
    <row r="304" spans="3:3" ht="14.25" customHeight="1" x14ac:dyDescent="0.3">
      <c r="C304" s="141"/>
    </row>
    <row r="305" spans="3:3" ht="14.25" customHeight="1" x14ac:dyDescent="0.3">
      <c r="C305" s="141"/>
    </row>
    <row r="306" spans="3:3" ht="14.25" customHeight="1" x14ac:dyDescent="0.3">
      <c r="C306" s="141"/>
    </row>
    <row r="307" spans="3:3" ht="14.25" customHeight="1" x14ac:dyDescent="0.3">
      <c r="C307" s="141"/>
    </row>
    <row r="308" spans="3:3" ht="14.25" customHeight="1" x14ac:dyDescent="0.3">
      <c r="C308" s="141"/>
    </row>
    <row r="309" spans="3:3" ht="14.25" customHeight="1" x14ac:dyDescent="0.3">
      <c r="C309" s="141"/>
    </row>
    <row r="310" spans="3:3" ht="14.25" customHeight="1" x14ac:dyDescent="0.3">
      <c r="C310" s="141"/>
    </row>
    <row r="311" spans="3:3" ht="14.25" customHeight="1" x14ac:dyDescent="0.3">
      <c r="C311" s="141"/>
    </row>
    <row r="312" spans="3:3" ht="14.25" customHeight="1" x14ac:dyDescent="0.3">
      <c r="C312" s="141"/>
    </row>
    <row r="313" spans="3:3" ht="14.25" customHeight="1" x14ac:dyDescent="0.3">
      <c r="C313" s="141"/>
    </row>
    <row r="314" spans="3:3" ht="14.25" customHeight="1" x14ac:dyDescent="0.3">
      <c r="C314" s="141"/>
    </row>
    <row r="315" spans="3:3" ht="14.25" customHeight="1" x14ac:dyDescent="0.3">
      <c r="C315" s="141"/>
    </row>
    <row r="316" spans="3:3" ht="14.25" customHeight="1" x14ac:dyDescent="0.3">
      <c r="C316" s="141"/>
    </row>
    <row r="317" spans="3:3" ht="14.25" customHeight="1" x14ac:dyDescent="0.3">
      <c r="C317" s="141"/>
    </row>
    <row r="318" spans="3:3" ht="14.25" customHeight="1" x14ac:dyDescent="0.3">
      <c r="C318" s="141"/>
    </row>
    <row r="319" spans="3:3" ht="14.25" customHeight="1" x14ac:dyDescent="0.3">
      <c r="C319" s="141"/>
    </row>
    <row r="320" spans="3:3" ht="14.25" customHeight="1" x14ac:dyDescent="0.3">
      <c r="C320" s="141"/>
    </row>
    <row r="321" spans="3:3" ht="14.25" customHeight="1" x14ac:dyDescent="0.3">
      <c r="C321" s="141"/>
    </row>
    <row r="322" spans="3:3" ht="14.25" customHeight="1" x14ac:dyDescent="0.3">
      <c r="C322" s="141"/>
    </row>
    <row r="323" spans="3:3" ht="14.25" customHeight="1" x14ac:dyDescent="0.3">
      <c r="C323" s="141"/>
    </row>
    <row r="324" spans="3:3" ht="14.25" customHeight="1" x14ac:dyDescent="0.3">
      <c r="C324" s="141"/>
    </row>
    <row r="325" spans="3:3" ht="14.25" customHeight="1" x14ac:dyDescent="0.3">
      <c r="C325" s="141"/>
    </row>
    <row r="326" spans="3:3" ht="14.25" customHeight="1" x14ac:dyDescent="0.3">
      <c r="C326" s="141"/>
    </row>
    <row r="327" spans="3:3" ht="14.25" customHeight="1" x14ac:dyDescent="0.3">
      <c r="C327" s="141"/>
    </row>
    <row r="328" spans="3:3" ht="14.25" customHeight="1" x14ac:dyDescent="0.3">
      <c r="C328" s="141"/>
    </row>
    <row r="329" spans="3:3" ht="14.25" customHeight="1" x14ac:dyDescent="0.3">
      <c r="C329" s="141"/>
    </row>
    <row r="330" spans="3:3" ht="14.25" customHeight="1" x14ac:dyDescent="0.3">
      <c r="C330" s="141"/>
    </row>
    <row r="331" spans="3:3" ht="14.25" customHeight="1" x14ac:dyDescent="0.3">
      <c r="C331" s="141"/>
    </row>
    <row r="332" spans="3:3" ht="14.25" customHeight="1" x14ac:dyDescent="0.3">
      <c r="C332" s="141"/>
    </row>
    <row r="333" spans="3:3" ht="14.25" customHeight="1" x14ac:dyDescent="0.3">
      <c r="C333" s="141"/>
    </row>
    <row r="334" spans="3:3" ht="14.25" customHeight="1" x14ac:dyDescent="0.3">
      <c r="C334" s="141"/>
    </row>
    <row r="335" spans="3:3" ht="14.25" customHeight="1" x14ac:dyDescent="0.3">
      <c r="C335" s="141"/>
    </row>
    <row r="336" spans="3:3" ht="14.25" customHeight="1" x14ac:dyDescent="0.3">
      <c r="C336" s="141"/>
    </row>
    <row r="337" spans="3:3" ht="14.25" customHeight="1" x14ac:dyDescent="0.3">
      <c r="C337" s="141"/>
    </row>
    <row r="338" spans="3:3" ht="14.25" customHeight="1" x14ac:dyDescent="0.3">
      <c r="C338" s="141"/>
    </row>
    <row r="339" spans="3:3" ht="14.25" customHeight="1" x14ac:dyDescent="0.3">
      <c r="C339" s="141"/>
    </row>
    <row r="340" spans="3:3" ht="14.25" customHeight="1" x14ac:dyDescent="0.3">
      <c r="C340" s="141"/>
    </row>
    <row r="341" spans="3:3" ht="14.25" customHeight="1" x14ac:dyDescent="0.3">
      <c r="C341" s="141"/>
    </row>
    <row r="342" spans="3:3" ht="14.25" customHeight="1" x14ac:dyDescent="0.3">
      <c r="C342" s="141"/>
    </row>
    <row r="343" spans="3:3" ht="14.25" customHeight="1" x14ac:dyDescent="0.3">
      <c r="C343" s="141"/>
    </row>
    <row r="344" spans="3:3" ht="14.25" customHeight="1" x14ac:dyDescent="0.3">
      <c r="C344" s="141"/>
    </row>
    <row r="345" spans="3:3" ht="14.25" customHeight="1" x14ac:dyDescent="0.3">
      <c r="C345" s="141"/>
    </row>
    <row r="346" spans="3:3" ht="14.25" customHeight="1" x14ac:dyDescent="0.3">
      <c r="C346" s="141"/>
    </row>
    <row r="347" spans="3:3" ht="14.25" customHeight="1" x14ac:dyDescent="0.3">
      <c r="C347" s="141"/>
    </row>
    <row r="348" spans="3:3" ht="14.25" customHeight="1" x14ac:dyDescent="0.3">
      <c r="C348" s="141"/>
    </row>
    <row r="349" spans="3:3" ht="14.25" customHeight="1" x14ac:dyDescent="0.3">
      <c r="C349" s="141"/>
    </row>
    <row r="350" spans="3:3" ht="14.25" customHeight="1" x14ac:dyDescent="0.3">
      <c r="C350" s="141"/>
    </row>
    <row r="351" spans="3:3" ht="14.25" customHeight="1" x14ac:dyDescent="0.3">
      <c r="C351" s="141"/>
    </row>
    <row r="352" spans="3:3" ht="14.25" customHeight="1" x14ac:dyDescent="0.3">
      <c r="C352" s="141"/>
    </row>
    <row r="353" spans="3:3" ht="14.25" customHeight="1" x14ac:dyDescent="0.3">
      <c r="C353" s="141"/>
    </row>
    <row r="354" spans="3:3" ht="14.25" customHeight="1" x14ac:dyDescent="0.3">
      <c r="C354" s="141"/>
    </row>
    <row r="355" spans="3:3" ht="14.25" customHeight="1" x14ac:dyDescent="0.3">
      <c r="C355" s="141"/>
    </row>
    <row r="356" spans="3:3" ht="14.25" customHeight="1" x14ac:dyDescent="0.3">
      <c r="C356" s="141"/>
    </row>
    <row r="357" spans="3:3" ht="14.25" customHeight="1" x14ac:dyDescent="0.3">
      <c r="C357" s="141"/>
    </row>
    <row r="358" spans="3:3" ht="14.25" customHeight="1" x14ac:dyDescent="0.3">
      <c r="C358" s="141"/>
    </row>
    <row r="359" spans="3:3" ht="14.25" customHeight="1" x14ac:dyDescent="0.3">
      <c r="C359" s="141"/>
    </row>
    <row r="360" spans="3:3" ht="14.25" customHeight="1" x14ac:dyDescent="0.3">
      <c r="C360" s="141"/>
    </row>
    <row r="361" spans="3:3" ht="14.25" customHeight="1" x14ac:dyDescent="0.3">
      <c r="C361" s="141"/>
    </row>
    <row r="362" spans="3:3" ht="14.25" customHeight="1" x14ac:dyDescent="0.3">
      <c r="C362" s="141"/>
    </row>
    <row r="363" spans="3:3" ht="14.25" customHeight="1" x14ac:dyDescent="0.3">
      <c r="C363" s="141"/>
    </row>
    <row r="364" spans="3:3" ht="14.25" customHeight="1" x14ac:dyDescent="0.3">
      <c r="C364" s="141"/>
    </row>
    <row r="365" spans="3:3" ht="14.25" customHeight="1" x14ac:dyDescent="0.3">
      <c r="C365" s="141"/>
    </row>
    <row r="366" spans="3:3" ht="14.25" customHeight="1" x14ac:dyDescent="0.3">
      <c r="C366" s="141"/>
    </row>
    <row r="367" spans="3:3" ht="14.25" customHeight="1" x14ac:dyDescent="0.3">
      <c r="C367" s="141"/>
    </row>
    <row r="368" spans="3:3" ht="14.25" customHeight="1" x14ac:dyDescent="0.3">
      <c r="C368" s="141"/>
    </row>
    <row r="369" spans="3:3" ht="14.25" customHeight="1" x14ac:dyDescent="0.3">
      <c r="C369" s="141"/>
    </row>
    <row r="370" spans="3:3" ht="14.25" customHeight="1" x14ac:dyDescent="0.3">
      <c r="C370" s="141"/>
    </row>
    <row r="371" spans="3:3" ht="14.25" customHeight="1" x14ac:dyDescent="0.3">
      <c r="C371" s="141"/>
    </row>
    <row r="372" spans="3:3" ht="14.25" customHeight="1" x14ac:dyDescent="0.3">
      <c r="C372" s="141"/>
    </row>
    <row r="373" spans="3:3" ht="14.25" customHeight="1" x14ac:dyDescent="0.3">
      <c r="C373" s="141"/>
    </row>
    <row r="374" spans="3:3" ht="14.25" customHeight="1" x14ac:dyDescent="0.3">
      <c r="C374" s="141"/>
    </row>
    <row r="375" spans="3:3" ht="14.25" customHeight="1" x14ac:dyDescent="0.3">
      <c r="C375" s="141"/>
    </row>
    <row r="376" spans="3:3" ht="14.25" customHeight="1" x14ac:dyDescent="0.3">
      <c r="C376" s="141"/>
    </row>
    <row r="377" spans="3:3" ht="14.25" customHeight="1" x14ac:dyDescent="0.3">
      <c r="C377" s="141"/>
    </row>
    <row r="378" spans="3:3" ht="14.25" customHeight="1" x14ac:dyDescent="0.3">
      <c r="C378" s="141"/>
    </row>
    <row r="379" spans="3:3" ht="14.25" customHeight="1" x14ac:dyDescent="0.3">
      <c r="C379" s="141"/>
    </row>
    <row r="380" spans="3:3" ht="14.25" customHeight="1" x14ac:dyDescent="0.3">
      <c r="C380" s="141"/>
    </row>
    <row r="381" spans="3:3" ht="14.25" customHeight="1" x14ac:dyDescent="0.3">
      <c r="C381" s="141"/>
    </row>
    <row r="382" spans="3:3" ht="14.25" customHeight="1" x14ac:dyDescent="0.3">
      <c r="C382" s="141"/>
    </row>
    <row r="383" spans="3:3" ht="14.25" customHeight="1" x14ac:dyDescent="0.3">
      <c r="C383" s="141"/>
    </row>
    <row r="384" spans="3:3" ht="14.25" customHeight="1" x14ac:dyDescent="0.3">
      <c r="C384" s="141"/>
    </row>
    <row r="385" spans="3:3" ht="14.25" customHeight="1" x14ac:dyDescent="0.3">
      <c r="C385" s="141"/>
    </row>
    <row r="386" spans="3:3" ht="14.25" customHeight="1" x14ac:dyDescent="0.3">
      <c r="C386" s="141"/>
    </row>
    <row r="387" spans="3:3" ht="14.25" customHeight="1" x14ac:dyDescent="0.3">
      <c r="C387" s="141"/>
    </row>
    <row r="388" spans="3:3" ht="14.25" customHeight="1" x14ac:dyDescent="0.3">
      <c r="C388" s="141"/>
    </row>
    <row r="389" spans="3:3" ht="14.25" customHeight="1" x14ac:dyDescent="0.3">
      <c r="C389" s="141"/>
    </row>
    <row r="390" spans="3:3" ht="14.25" customHeight="1" x14ac:dyDescent="0.3">
      <c r="C390" s="141"/>
    </row>
    <row r="391" spans="3:3" ht="14.25" customHeight="1" x14ac:dyDescent="0.3">
      <c r="C391" s="141"/>
    </row>
    <row r="392" spans="3:3" ht="14.25" customHeight="1" x14ac:dyDescent="0.3">
      <c r="C392" s="141"/>
    </row>
    <row r="393" spans="3:3" ht="14.25" customHeight="1" x14ac:dyDescent="0.3">
      <c r="C393" s="141"/>
    </row>
    <row r="394" spans="3:3" ht="14.25" customHeight="1" x14ac:dyDescent="0.3">
      <c r="C394" s="141"/>
    </row>
    <row r="395" spans="3:3" ht="14.25" customHeight="1" x14ac:dyDescent="0.3">
      <c r="C395" s="141"/>
    </row>
    <row r="396" spans="3:3" ht="14.25" customHeight="1" x14ac:dyDescent="0.3">
      <c r="C396" s="141"/>
    </row>
    <row r="397" spans="3:3" ht="14.25" customHeight="1" x14ac:dyDescent="0.3">
      <c r="C397" s="141"/>
    </row>
    <row r="398" spans="3:3" ht="14.25" customHeight="1" x14ac:dyDescent="0.3">
      <c r="C398" s="141"/>
    </row>
    <row r="399" spans="3:3" ht="14.25" customHeight="1" x14ac:dyDescent="0.3">
      <c r="C399" s="141"/>
    </row>
    <row r="400" spans="3:3" ht="14.25" customHeight="1" x14ac:dyDescent="0.3">
      <c r="C400" s="141"/>
    </row>
    <row r="401" spans="3:3" ht="14.25" customHeight="1" x14ac:dyDescent="0.3">
      <c r="C401" s="141"/>
    </row>
    <row r="402" spans="3:3" ht="14.25" customHeight="1" x14ac:dyDescent="0.3">
      <c r="C402" s="141"/>
    </row>
    <row r="403" spans="3:3" ht="14.25" customHeight="1" x14ac:dyDescent="0.3">
      <c r="C403" s="141"/>
    </row>
    <row r="404" spans="3:3" ht="14.25" customHeight="1" x14ac:dyDescent="0.3">
      <c r="C404" s="141"/>
    </row>
    <row r="405" spans="3:3" ht="14.25" customHeight="1" x14ac:dyDescent="0.3">
      <c r="C405" s="141"/>
    </row>
    <row r="406" spans="3:3" ht="14.25" customHeight="1" x14ac:dyDescent="0.3">
      <c r="C406" s="141"/>
    </row>
    <row r="407" spans="3:3" ht="14.25" customHeight="1" x14ac:dyDescent="0.3">
      <c r="C407" s="141"/>
    </row>
    <row r="408" spans="3:3" ht="14.25" customHeight="1" x14ac:dyDescent="0.3">
      <c r="C408" s="141"/>
    </row>
    <row r="409" spans="3:3" ht="14.25" customHeight="1" x14ac:dyDescent="0.3">
      <c r="C409" s="141"/>
    </row>
    <row r="410" spans="3:3" ht="14.25" customHeight="1" x14ac:dyDescent="0.3">
      <c r="C410" s="141"/>
    </row>
    <row r="411" spans="3:3" ht="14.25" customHeight="1" x14ac:dyDescent="0.3">
      <c r="C411" s="141"/>
    </row>
    <row r="412" spans="3:3" ht="14.25" customHeight="1" x14ac:dyDescent="0.3">
      <c r="C412" s="141"/>
    </row>
    <row r="413" spans="3:3" ht="14.25" customHeight="1" x14ac:dyDescent="0.3">
      <c r="C413" s="141"/>
    </row>
    <row r="414" spans="3:3" ht="14.25" customHeight="1" x14ac:dyDescent="0.3">
      <c r="C414" s="141"/>
    </row>
    <row r="415" spans="3:3" ht="14.25" customHeight="1" x14ac:dyDescent="0.3">
      <c r="C415" s="141"/>
    </row>
    <row r="416" spans="3:3" ht="14.25" customHeight="1" x14ac:dyDescent="0.3">
      <c r="C416" s="141"/>
    </row>
    <row r="417" spans="3:3" ht="14.25" customHeight="1" x14ac:dyDescent="0.3">
      <c r="C417" s="141"/>
    </row>
    <row r="418" spans="3:3" ht="14.25" customHeight="1" x14ac:dyDescent="0.3">
      <c r="C418" s="141"/>
    </row>
    <row r="419" spans="3:3" ht="14.25" customHeight="1" x14ac:dyDescent="0.3">
      <c r="C419" s="141"/>
    </row>
    <row r="420" spans="3:3" ht="14.25" customHeight="1" x14ac:dyDescent="0.3">
      <c r="C420" s="141"/>
    </row>
    <row r="421" spans="3:3" ht="14.25" customHeight="1" x14ac:dyDescent="0.3">
      <c r="C421" s="141"/>
    </row>
    <row r="422" spans="3:3" ht="14.25" customHeight="1" x14ac:dyDescent="0.3">
      <c r="C422" s="141"/>
    </row>
    <row r="423" spans="3:3" ht="14.25" customHeight="1" x14ac:dyDescent="0.3">
      <c r="C423" s="141"/>
    </row>
    <row r="424" spans="3:3" ht="14.25" customHeight="1" x14ac:dyDescent="0.3">
      <c r="C424" s="141"/>
    </row>
    <row r="425" spans="3:3" ht="14.25" customHeight="1" x14ac:dyDescent="0.3">
      <c r="C425" s="141"/>
    </row>
    <row r="426" spans="3:3" ht="14.25" customHeight="1" x14ac:dyDescent="0.3">
      <c r="C426" s="141"/>
    </row>
    <row r="427" spans="3:3" ht="14.25" customHeight="1" x14ac:dyDescent="0.3">
      <c r="C427" s="141"/>
    </row>
    <row r="428" spans="3:3" ht="14.25" customHeight="1" x14ac:dyDescent="0.3">
      <c r="C428" s="141"/>
    </row>
    <row r="429" spans="3:3" ht="14.25" customHeight="1" x14ac:dyDescent="0.3">
      <c r="C429" s="141"/>
    </row>
    <row r="430" spans="3:3" ht="14.25" customHeight="1" x14ac:dyDescent="0.3">
      <c r="C430" s="141"/>
    </row>
    <row r="431" spans="3:3" ht="14.25" customHeight="1" x14ac:dyDescent="0.3">
      <c r="C431" s="141"/>
    </row>
    <row r="432" spans="3:3" ht="14.25" customHeight="1" x14ac:dyDescent="0.3">
      <c r="C432" s="141"/>
    </row>
    <row r="433" spans="3:3" ht="14.25" customHeight="1" x14ac:dyDescent="0.3">
      <c r="C433" s="141"/>
    </row>
    <row r="434" spans="3:3" ht="14.25" customHeight="1" x14ac:dyDescent="0.3">
      <c r="C434" s="141"/>
    </row>
    <row r="435" spans="3:3" ht="14.25" customHeight="1" x14ac:dyDescent="0.3">
      <c r="C435" s="141"/>
    </row>
    <row r="436" spans="3:3" ht="14.25" customHeight="1" x14ac:dyDescent="0.3">
      <c r="C436" s="141"/>
    </row>
    <row r="437" spans="3:3" ht="14.25" customHeight="1" x14ac:dyDescent="0.3">
      <c r="C437" s="141"/>
    </row>
    <row r="438" spans="3:3" ht="14.25" customHeight="1" x14ac:dyDescent="0.3">
      <c r="C438" s="141"/>
    </row>
    <row r="439" spans="3:3" ht="14.25" customHeight="1" x14ac:dyDescent="0.3">
      <c r="C439" s="141"/>
    </row>
    <row r="440" spans="3:3" ht="14.25" customHeight="1" x14ac:dyDescent="0.3">
      <c r="C440" s="141"/>
    </row>
    <row r="441" spans="3:3" ht="14.25" customHeight="1" x14ac:dyDescent="0.3">
      <c r="C441" s="141"/>
    </row>
    <row r="442" spans="3:3" ht="14.25" customHeight="1" x14ac:dyDescent="0.3">
      <c r="C442" s="141"/>
    </row>
    <row r="443" spans="3:3" ht="14.25" customHeight="1" x14ac:dyDescent="0.3">
      <c r="C443" s="141"/>
    </row>
    <row r="444" spans="3:3" ht="14.25" customHeight="1" x14ac:dyDescent="0.3">
      <c r="C444" s="141"/>
    </row>
    <row r="445" spans="3:3" ht="14.25" customHeight="1" x14ac:dyDescent="0.3">
      <c r="C445" s="141"/>
    </row>
    <row r="446" spans="3:3" ht="14.25" customHeight="1" x14ac:dyDescent="0.3">
      <c r="C446" s="141"/>
    </row>
    <row r="447" spans="3:3" ht="14.25" customHeight="1" x14ac:dyDescent="0.3">
      <c r="C447" s="141"/>
    </row>
    <row r="448" spans="3:3" ht="14.25" customHeight="1" x14ac:dyDescent="0.3">
      <c r="C448" s="141"/>
    </row>
    <row r="449" spans="3:3" ht="14.25" customHeight="1" x14ac:dyDescent="0.3">
      <c r="C449" s="141"/>
    </row>
    <row r="450" spans="3:3" ht="14.25" customHeight="1" x14ac:dyDescent="0.3">
      <c r="C450" s="141"/>
    </row>
    <row r="451" spans="3:3" ht="14.25" customHeight="1" x14ac:dyDescent="0.3">
      <c r="C451" s="141"/>
    </row>
    <row r="452" spans="3:3" ht="14.25" customHeight="1" x14ac:dyDescent="0.3">
      <c r="C452" s="141"/>
    </row>
    <row r="453" spans="3:3" ht="14.25" customHeight="1" x14ac:dyDescent="0.3">
      <c r="C453" s="141"/>
    </row>
    <row r="454" spans="3:3" ht="14.25" customHeight="1" x14ac:dyDescent="0.3">
      <c r="C454" s="141"/>
    </row>
    <row r="455" spans="3:3" ht="14.25" customHeight="1" x14ac:dyDescent="0.3">
      <c r="C455" s="141"/>
    </row>
    <row r="456" spans="3:3" ht="14.25" customHeight="1" x14ac:dyDescent="0.3">
      <c r="C456" s="141"/>
    </row>
    <row r="457" spans="3:3" ht="14.25" customHeight="1" x14ac:dyDescent="0.3">
      <c r="C457" s="141"/>
    </row>
    <row r="458" spans="3:3" ht="14.25" customHeight="1" x14ac:dyDescent="0.3">
      <c r="C458" s="141"/>
    </row>
    <row r="459" spans="3:3" ht="14.25" customHeight="1" x14ac:dyDescent="0.3">
      <c r="C459" s="141"/>
    </row>
    <row r="460" spans="3:3" ht="14.25" customHeight="1" x14ac:dyDescent="0.3">
      <c r="C460" s="141"/>
    </row>
    <row r="461" spans="3:3" ht="14.25" customHeight="1" x14ac:dyDescent="0.3">
      <c r="C461" s="141"/>
    </row>
    <row r="462" spans="3:3" ht="14.25" customHeight="1" x14ac:dyDescent="0.3">
      <c r="C462" s="141"/>
    </row>
    <row r="463" spans="3:3" ht="14.25" customHeight="1" x14ac:dyDescent="0.3">
      <c r="C463" s="141"/>
    </row>
    <row r="464" spans="3:3" ht="14.25" customHeight="1" x14ac:dyDescent="0.3">
      <c r="C464" s="141"/>
    </row>
    <row r="465" spans="3:3" ht="14.25" customHeight="1" x14ac:dyDescent="0.3">
      <c r="C465" s="141"/>
    </row>
    <row r="466" spans="3:3" ht="14.25" customHeight="1" x14ac:dyDescent="0.3">
      <c r="C466" s="141"/>
    </row>
    <row r="467" spans="3:3" ht="14.25" customHeight="1" x14ac:dyDescent="0.3">
      <c r="C467" s="141"/>
    </row>
    <row r="468" spans="3:3" ht="14.25" customHeight="1" x14ac:dyDescent="0.3">
      <c r="C468" s="141"/>
    </row>
    <row r="469" spans="3:3" ht="14.25" customHeight="1" x14ac:dyDescent="0.3">
      <c r="C469" s="141"/>
    </row>
    <row r="470" spans="3:3" ht="14.25" customHeight="1" x14ac:dyDescent="0.3">
      <c r="C470" s="141"/>
    </row>
    <row r="471" spans="3:3" ht="14.25" customHeight="1" x14ac:dyDescent="0.3">
      <c r="C471" s="141"/>
    </row>
    <row r="472" spans="3:3" ht="14.25" customHeight="1" x14ac:dyDescent="0.3">
      <c r="C472" s="141"/>
    </row>
    <row r="473" spans="3:3" ht="14.25" customHeight="1" x14ac:dyDescent="0.3">
      <c r="C473" s="141"/>
    </row>
    <row r="474" spans="3:3" ht="14.25" customHeight="1" x14ac:dyDescent="0.3">
      <c r="C474" s="141"/>
    </row>
    <row r="475" spans="3:3" ht="14.25" customHeight="1" x14ac:dyDescent="0.3">
      <c r="C475" s="141"/>
    </row>
    <row r="476" spans="3:3" ht="14.25" customHeight="1" x14ac:dyDescent="0.3">
      <c r="C476" s="141"/>
    </row>
    <row r="477" spans="3:3" ht="14.25" customHeight="1" x14ac:dyDescent="0.3">
      <c r="C477" s="141"/>
    </row>
    <row r="478" spans="3:3" ht="14.25" customHeight="1" x14ac:dyDescent="0.3">
      <c r="C478" s="141"/>
    </row>
    <row r="479" spans="3:3" ht="14.25" customHeight="1" x14ac:dyDescent="0.3">
      <c r="C479" s="141"/>
    </row>
    <row r="480" spans="3:3" ht="14.25" customHeight="1" x14ac:dyDescent="0.3">
      <c r="C480" s="141"/>
    </row>
    <row r="481" spans="3:3" ht="14.25" customHeight="1" x14ac:dyDescent="0.3">
      <c r="C481" s="141"/>
    </row>
    <row r="482" spans="3:3" ht="14.25" customHeight="1" x14ac:dyDescent="0.3">
      <c r="C482" s="141"/>
    </row>
    <row r="483" spans="3:3" ht="14.25" customHeight="1" x14ac:dyDescent="0.3">
      <c r="C483" s="141"/>
    </row>
    <row r="484" spans="3:3" ht="14.25" customHeight="1" x14ac:dyDescent="0.3">
      <c r="C484" s="141"/>
    </row>
    <row r="485" spans="3:3" ht="14.25" customHeight="1" x14ac:dyDescent="0.3">
      <c r="C485" s="141"/>
    </row>
    <row r="486" spans="3:3" ht="14.25" customHeight="1" x14ac:dyDescent="0.3">
      <c r="C486" s="141"/>
    </row>
    <row r="487" spans="3:3" ht="14.25" customHeight="1" x14ac:dyDescent="0.3">
      <c r="C487" s="141"/>
    </row>
    <row r="488" spans="3:3" ht="14.25" customHeight="1" x14ac:dyDescent="0.3">
      <c r="C488" s="141"/>
    </row>
    <row r="489" spans="3:3" ht="14.25" customHeight="1" x14ac:dyDescent="0.3">
      <c r="C489" s="141"/>
    </row>
    <row r="490" spans="3:3" ht="14.25" customHeight="1" x14ac:dyDescent="0.3">
      <c r="C490" s="141"/>
    </row>
    <row r="491" spans="3:3" ht="14.25" customHeight="1" x14ac:dyDescent="0.3">
      <c r="C491" s="141"/>
    </row>
    <row r="492" spans="3:3" ht="14.25" customHeight="1" x14ac:dyDescent="0.3">
      <c r="C492" s="141"/>
    </row>
    <row r="493" spans="3:3" ht="14.25" customHeight="1" x14ac:dyDescent="0.3">
      <c r="C493" s="141"/>
    </row>
    <row r="494" spans="3:3" ht="14.25" customHeight="1" x14ac:dyDescent="0.3">
      <c r="C494" s="141"/>
    </row>
    <row r="495" spans="3:3" ht="14.25" customHeight="1" x14ac:dyDescent="0.3">
      <c r="C495" s="141"/>
    </row>
    <row r="496" spans="3:3" ht="14.25" customHeight="1" x14ac:dyDescent="0.3">
      <c r="C496" s="141"/>
    </row>
    <row r="497" spans="3:3" ht="14.25" customHeight="1" x14ac:dyDescent="0.3">
      <c r="C497" s="141"/>
    </row>
    <row r="498" spans="3:3" ht="14.25" customHeight="1" x14ac:dyDescent="0.3">
      <c r="C498" s="141"/>
    </row>
    <row r="499" spans="3:3" ht="14.25" customHeight="1" x14ac:dyDescent="0.3">
      <c r="C499" s="141"/>
    </row>
    <row r="500" spans="3:3" ht="14.25" customHeight="1" x14ac:dyDescent="0.3">
      <c r="C500" s="141"/>
    </row>
    <row r="501" spans="3:3" ht="14.25" customHeight="1" x14ac:dyDescent="0.3">
      <c r="C501" s="141"/>
    </row>
    <row r="502" spans="3:3" ht="14.25" customHeight="1" x14ac:dyDescent="0.3">
      <c r="C502" s="141"/>
    </row>
    <row r="503" spans="3:3" ht="14.25" customHeight="1" x14ac:dyDescent="0.3">
      <c r="C503" s="141"/>
    </row>
    <row r="504" spans="3:3" ht="14.25" customHeight="1" x14ac:dyDescent="0.3">
      <c r="C504" s="141"/>
    </row>
    <row r="505" spans="3:3" ht="14.25" customHeight="1" x14ac:dyDescent="0.3">
      <c r="C505" s="141"/>
    </row>
    <row r="506" spans="3:3" ht="14.25" customHeight="1" x14ac:dyDescent="0.3">
      <c r="C506" s="141"/>
    </row>
    <row r="507" spans="3:3" ht="14.25" customHeight="1" x14ac:dyDescent="0.3">
      <c r="C507" s="141"/>
    </row>
    <row r="508" spans="3:3" ht="14.25" customHeight="1" x14ac:dyDescent="0.3">
      <c r="C508" s="141"/>
    </row>
    <row r="509" spans="3:3" ht="14.25" customHeight="1" x14ac:dyDescent="0.3">
      <c r="C509" s="141"/>
    </row>
    <row r="510" spans="3:3" ht="14.25" customHeight="1" x14ac:dyDescent="0.3">
      <c r="C510" s="141"/>
    </row>
    <row r="511" spans="3:3" ht="14.25" customHeight="1" x14ac:dyDescent="0.3">
      <c r="C511" s="141"/>
    </row>
    <row r="512" spans="3:3" ht="14.25" customHeight="1" x14ac:dyDescent="0.3">
      <c r="C512" s="141"/>
    </row>
    <row r="513" spans="3:3" ht="14.25" customHeight="1" x14ac:dyDescent="0.3">
      <c r="C513" s="141"/>
    </row>
    <row r="514" spans="3:3" ht="14.25" customHeight="1" x14ac:dyDescent="0.3">
      <c r="C514" s="141"/>
    </row>
    <row r="515" spans="3:3" ht="14.25" customHeight="1" x14ac:dyDescent="0.3">
      <c r="C515" s="141"/>
    </row>
    <row r="516" spans="3:3" ht="14.25" customHeight="1" x14ac:dyDescent="0.3">
      <c r="C516" s="141"/>
    </row>
    <row r="517" spans="3:3" ht="14.25" customHeight="1" x14ac:dyDescent="0.3">
      <c r="C517" s="141"/>
    </row>
    <row r="518" spans="3:3" ht="14.25" customHeight="1" x14ac:dyDescent="0.3">
      <c r="C518" s="141"/>
    </row>
    <row r="519" spans="3:3" ht="14.25" customHeight="1" x14ac:dyDescent="0.3">
      <c r="C519" s="141"/>
    </row>
    <row r="520" spans="3:3" ht="14.25" customHeight="1" x14ac:dyDescent="0.3">
      <c r="C520" s="141"/>
    </row>
    <row r="521" spans="3:3" ht="14.25" customHeight="1" x14ac:dyDescent="0.3">
      <c r="C521" s="141"/>
    </row>
    <row r="522" spans="3:3" ht="14.25" customHeight="1" x14ac:dyDescent="0.3">
      <c r="C522" s="141"/>
    </row>
    <row r="523" spans="3:3" ht="14.25" customHeight="1" x14ac:dyDescent="0.3">
      <c r="C523" s="141"/>
    </row>
    <row r="524" spans="3:3" ht="14.25" customHeight="1" x14ac:dyDescent="0.3">
      <c r="C524" s="141"/>
    </row>
    <row r="525" spans="3:3" ht="14.25" customHeight="1" x14ac:dyDescent="0.3">
      <c r="C525" s="141"/>
    </row>
    <row r="526" spans="3:3" ht="14.25" customHeight="1" x14ac:dyDescent="0.3">
      <c r="C526" s="141"/>
    </row>
    <row r="527" spans="3:3" ht="14.25" customHeight="1" x14ac:dyDescent="0.3">
      <c r="C527" s="141"/>
    </row>
    <row r="528" spans="3:3" ht="14.25" customHeight="1" x14ac:dyDescent="0.3">
      <c r="C528" s="141"/>
    </row>
    <row r="529" spans="3:3" ht="14.25" customHeight="1" x14ac:dyDescent="0.3">
      <c r="C529" s="141"/>
    </row>
    <row r="530" spans="3:3" ht="14.25" customHeight="1" x14ac:dyDescent="0.3">
      <c r="C530" s="141"/>
    </row>
    <row r="531" spans="3:3" ht="14.25" customHeight="1" x14ac:dyDescent="0.3">
      <c r="C531" s="141"/>
    </row>
    <row r="532" spans="3:3" ht="14.25" customHeight="1" x14ac:dyDescent="0.3">
      <c r="C532" s="141"/>
    </row>
    <row r="533" spans="3:3" ht="14.25" customHeight="1" x14ac:dyDescent="0.3">
      <c r="C533" s="141"/>
    </row>
    <row r="534" spans="3:3" ht="14.25" customHeight="1" x14ac:dyDescent="0.3">
      <c r="C534" s="141"/>
    </row>
    <row r="535" spans="3:3" ht="14.25" customHeight="1" x14ac:dyDescent="0.3">
      <c r="C535" s="141"/>
    </row>
    <row r="536" spans="3:3" ht="14.25" customHeight="1" x14ac:dyDescent="0.3">
      <c r="C536" s="141"/>
    </row>
    <row r="537" spans="3:3" ht="14.25" customHeight="1" x14ac:dyDescent="0.3">
      <c r="C537" s="141"/>
    </row>
    <row r="538" spans="3:3" ht="14.25" customHeight="1" x14ac:dyDescent="0.3">
      <c r="C538" s="141"/>
    </row>
    <row r="539" spans="3:3" ht="14.25" customHeight="1" x14ac:dyDescent="0.3">
      <c r="C539" s="141"/>
    </row>
    <row r="540" spans="3:3" ht="14.25" customHeight="1" x14ac:dyDescent="0.3">
      <c r="C540" s="141"/>
    </row>
    <row r="541" spans="3:3" ht="14.25" customHeight="1" x14ac:dyDescent="0.3">
      <c r="C541" s="141"/>
    </row>
    <row r="542" spans="3:3" ht="14.25" customHeight="1" x14ac:dyDescent="0.3">
      <c r="C542" s="141"/>
    </row>
    <row r="543" spans="3:3" ht="14.25" customHeight="1" x14ac:dyDescent="0.3">
      <c r="C543" s="141"/>
    </row>
    <row r="544" spans="3:3" ht="14.25" customHeight="1" x14ac:dyDescent="0.3">
      <c r="C544" s="141"/>
    </row>
    <row r="545" spans="3:3" ht="14.25" customHeight="1" x14ac:dyDescent="0.3">
      <c r="C545" s="141"/>
    </row>
    <row r="546" spans="3:3" ht="14.25" customHeight="1" x14ac:dyDescent="0.3">
      <c r="C546" s="141"/>
    </row>
    <row r="547" spans="3:3" ht="14.25" customHeight="1" x14ac:dyDescent="0.3">
      <c r="C547" s="141"/>
    </row>
    <row r="548" spans="3:3" ht="14.25" customHeight="1" x14ac:dyDescent="0.3">
      <c r="C548" s="141"/>
    </row>
    <row r="549" spans="3:3" ht="14.25" customHeight="1" x14ac:dyDescent="0.3">
      <c r="C549" s="141"/>
    </row>
    <row r="550" spans="3:3" ht="14.25" customHeight="1" x14ac:dyDescent="0.3">
      <c r="C550" s="141"/>
    </row>
    <row r="551" spans="3:3" ht="14.25" customHeight="1" x14ac:dyDescent="0.3">
      <c r="C551" s="141"/>
    </row>
    <row r="552" spans="3:3" ht="14.25" customHeight="1" x14ac:dyDescent="0.3">
      <c r="C552" s="141"/>
    </row>
    <row r="553" spans="3:3" ht="14.25" customHeight="1" x14ac:dyDescent="0.3">
      <c r="C553" s="141"/>
    </row>
    <row r="554" spans="3:3" ht="14.25" customHeight="1" x14ac:dyDescent="0.3">
      <c r="C554" s="141"/>
    </row>
    <row r="555" spans="3:3" ht="14.25" customHeight="1" x14ac:dyDescent="0.3">
      <c r="C555" s="141"/>
    </row>
    <row r="556" spans="3:3" ht="14.25" customHeight="1" x14ac:dyDescent="0.3">
      <c r="C556" s="141"/>
    </row>
    <row r="557" spans="3:3" ht="14.25" customHeight="1" x14ac:dyDescent="0.3">
      <c r="C557" s="141"/>
    </row>
    <row r="558" spans="3:3" ht="14.25" customHeight="1" x14ac:dyDescent="0.3">
      <c r="C558" s="141"/>
    </row>
    <row r="559" spans="3:3" ht="14.25" customHeight="1" x14ac:dyDescent="0.3">
      <c r="C559" s="141"/>
    </row>
    <row r="560" spans="3:3" ht="14.25" customHeight="1" x14ac:dyDescent="0.3">
      <c r="C560" s="141"/>
    </row>
    <row r="561" spans="3:3" ht="14.25" customHeight="1" x14ac:dyDescent="0.3">
      <c r="C561" s="141"/>
    </row>
    <row r="562" spans="3:3" ht="14.25" customHeight="1" x14ac:dyDescent="0.3">
      <c r="C562" s="141"/>
    </row>
    <row r="563" spans="3:3" ht="14.25" customHeight="1" x14ac:dyDescent="0.3">
      <c r="C563" s="141"/>
    </row>
    <row r="564" spans="3:3" ht="14.25" customHeight="1" x14ac:dyDescent="0.3">
      <c r="C564" s="141"/>
    </row>
    <row r="565" spans="3:3" ht="14.25" customHeight="1" x14ac:dyDescent="0.3">
      <c r="C565" s="141"/>
    </row>
    <row r="566" spans="3:3" ht="14.25" customHeight="1" x14ac:dyDescent="0.3">
      <c r="C566" s="141"/>
    </row>
    <row r="567" spans="3:3" ht="14.25" customHeight="1" x14ac:dyDescent="0.3">
      <c r="C567" s="141"/>
    </row>
    <row r="568" spans="3:3" ht="14.25" customHeight="1" x14ac:dyDescent="0.3">
      <c r="C568" s="141"/>
    </row>
    <row r="569" spans="3:3" ht="14.25" customHeight="1" x14ac:dyDescent="0.3">
      <c r="C569" s="141"/>
    </row>
    <row r="570" spans="3:3" ht="14.25" customHeight="1" x14ac:dyDescent="0.3">
      <c r="C570" s="141"/>
    </row>
    <row r="571" spans="3:3" ht="14.25" customHeight="1" x14ac:dyDescent="0.3">
      <c r="C571" s="141"/>
    </row>
    <row r="572" spans="3:3" ht="14.25" customHeight="1" x14ac:dyDescent="0.3">
      <c r="C572" s="141"/>
    </row>
    <row r="573" spans="3:3" ht="14.25" customHeight="1" x14ac:dyDescent="0.3">
      <c r="C573" s="141"/>
    </row>
    <row r="574" spans="3:3" ht="14.25" customHeight="1" x14ac:dyDescent="0.3">
      <c r="C574" s="141"/>
    </row>
    <row r="575" spans="3:3" ht="14.25" customHeight="1" x14ac:dyDescent="0.3">
      <c r="C575" s="141"/>
    </row>
    <row r="576" spans="3:3" ht="14.25" customHeight="1" x14ac:dyDescent="0.3">
      <c r="C576" s="141"/>
    </row>
    <row r="577" spans="3:3" ht="14.25" customHeight="1" x14ac:dyDescent="0.3">
      <c r="C577" s="141"/>
    </row>
    <row r="578" spans="3:3" ht="14.25" customHeight="1" x14ac:dyDescent="0.3">
      <c r="C578" s="141"/>
    </row>
    <row r="579" spans="3:3" ht="14.25" customHeight="1" x14ac:dyDescent="0.3">
      <c r="C579" s="141"/>
    </row>
    <row r="580" spans="3:3" ht="14.25" customHeight="1" x14ac:dyDescent="0.3">
      <c r="C580" s="141"/>
    </row>
    <row r="581" spans="3:3" ht="14.25" customHeight="1" x14ac:dyDescent="0.3">
      <c r="C581" s="141"/>
    </row>
    <row r="582" spans="3:3" ht="14.25" customHeight="1" x14ac:dyDescent="0.3">
      <c r="C582" s="141"/>
    </row>
    <row r="583" spans="3:3" ht="14.25" customHeight="1" x14ac:dyDescent="0.3">
      <c r="C583" s="141"/>
    </row>
    <row r="584" spans="3:3" ht="14.25" customHeight="1" x14ac:dyDescent="0.3">
      <c r="C584" s="141"/>
    </row>
    <row r="585" spans="3:3" ht="14.25" customHeight="1" x14ac:dyDescent="0.3">
      <c r="C585" s="141"/>
    </row>
    <row r="586" spans="3:3" ht="14.25" customHeight="1" x14ac:dyDescent="0.3">
      <c r="C586" s="141"/>
    </row>
    <row r="587" spans="3:3" ht="14.25" customHeight="1" x14ac:dyDescent="0.3">
      <c r="C587" s="141"/>
    </row>
    <row r="588" spans="3:3" ht="14.25" customHeight="1" x14ac:dyDescent="0.3">
      <c r="C588" s="141"/>
    </row>
    <row r="589" spans="3:3" ht="14.25" customHeight="1" x14ac:dyDescent="0.3">
      <c r="C589" s="141"/>
    </row>
    <row r="590" spans="3:3" ht="14.25" customHeight="1" x14ac:dyDescent="0.3">
      <c r="C590" s="141"/>
    </row>
    <row r="591" spans="3:3" ht="14.25" customHeight="1" x14ac:dyDescent="0.3">
      <c r="C591" s="141"/>
    </row>
    <row r="592" spans="3:3" ht="14.25" customHeight="1" x14ac:dyDescent="0.3">
      <c r="C592" s="141"/>
    </row>
    <row r="593" spans="3:3" ht="14.25" customHeight="1" x14ac:dyDescent="0.3">
      <c r="C593" s="141"/>
    </row>
    <row r="594" spans="3:3" ht="14.25" customHeight="1" x14ac:dyDescent="0.3">
      <c r="C594" s="141"/>
    </row>
    <row r="595" spans="3:3" ht="14.25" customHeight="1" x14ac:dyDescent="0.3">
      <c r="C595" s="141"/>
    </row>
    <row r="596" spans="3:3" ht="14.25" customHeight="1" x14ac:dyDescent="0.3">
      <c r="C596" s="141"/>
    </row>
    <row r="597" spans="3:3" ht="14.25" customHeight="1" x14ac:dyDescent="0.3">
      <c r="C597" s="141"/>
    </row>
    <row r="598" spans="3:3" ht="14.25" customHeight="1" x14ac:dyDescent="0.3">
      <c r="C598" s="141"/>
    </row>
    <row r="599" spans="3:3" ht="14.25" customHeight="1" x14ac:dyDescent="0.3">
      <c r="C599" s="141"/>
    </row>
    <row r="600" spans="3:3" ht="14.25" customHeight="1" x14ac:dyDescent="0.3">
      <c r="C600" s="141"/>
    </row>
    <row r="601" spans="3:3" ht="14.25" customHeight="1" x14ac:dyDescent="0.3">
      <c r="C601" s="141"/>
    </row>
    <row r="602" spans="3:3" ht="14.25" customHeight="1" x14ac:dyDescent="0.3">
      <c r="C602" s="141"/>
    </row>
    <row r="603" spans="3:3" ht="14.25" customHeight="1" x14ac:dyDescent="0.3">
      <c r="C603" s="141"/>
    </row>
    <row r="604" spans="3:3" ht="14.25" customHeight="1" x14ac:dyDescent="0.3">
      <c r="C604" s="141"/>
    </row>
    <row r="605" spans="3:3" ht="14.25" customHeight="1" x14ac:dyDescent="0.3">
      <c r="C605" s="141"/>
    </row>
    <row r="606" spans="3:3" ht="14.25" customHeight="1" x14ac:dyDescent="0.3">
      <c r="C606" s="141"/>
    </row>
    <row r="607" spans="3:3" ht="14.25" customHeight="1" x14ac:dyDescent="0.3">
      <c r="C607" s="141"/>
    </row>
    <row r="608" spans="3:3" ht="14.25" customHeight="1" x14ac:dyDescent="0.3">
      <c r="C608" s="141"/>
    </row>
    <row r="609" spans="3:3" ht="14.25" customHeight="1" x14ac:dyDescent="0.3">
      <c r="C609" s="141"/>
    </row>
    <row r="610" spans="3:3" ht="14.25" customHeight="1" x14ac:dyDescent="0.3">
      <c r="C610" s="141"/>
    </row>
    <row r="611" spans="3:3" ht="14.25" customHeight="1" x14ac:dyDescent="0.3">
      <c r="C611" s="141"/>
    </row>
    <row r="612" spans="3:3" ht="14.25" customHeight="1" x14ac:dyDescent="0.3">
      <c r="C612" s="141"/>
    </row>
    <row r="613" spans="3:3" ht="14.25" customHeight="1" x14ac:dyDescent="0.3">
      <c r="C613" s="141"/>
    </row>
    <row r="614" spans="3:3" ht="14.25" customHeight="1" x14ac:dyDescent="0.3">
      <c r="C614" s="141"/>
    </row>
    <row r="615" spans="3:3" ht="14.25" customHeight="1" x14ac:dyDescent="0.3">
      <c r="C615" s="141"/>
    </row>
    <row r="616" spans="3:3" ht="14.25" customHeight="1" x14ac:dyDescent="0.3">
      <c r="C616" s="141"/>
    </row>
    <row r="617" spans="3:3" ht="14.25" customHeight="1" x14ac:dyDescent="0.3">
      <c r="C617" s="141"/>
    </row>
    <row r="618" spans="3:3" ht="14.25" customHeight="1" x14ac:dyDescent="0.3">
      <c r="C618" s="141"/>
    </row>
    <row r="619" spans="3:3" ht="14.25" customHeight="1" x14ac:dyDescent="0.3">
      <c r="C619" s="141"/>
    </row>
    <row r="620" spans="3:3" ht="14.25" customHeight="1" x14ac:dyDescent="0.3">
      <c r="C620" s="141"/>
    </row>
    <row r="621" spans="3:3" ht="14.25" customHeight="1" x14ac:dyDescent="0.3">
      <c r="C621" s="141"/>
    </row>
    <row r="622" spans="3:3" ht="14.25" customHeight="1" x14ac:dyDescent="0.3">
      <c r="C622" s="141"/>
    </row>
    <row r="623" spans="3:3" ht="14.25" customHeight="1" x14ac:dyDescent="0.3">
      <c r="C623" s="141"/>
    </row>
    <row r="624" spans="3:3" ht="14.25" customHeight="1" x14ac:dyDescent="0.3">
      <c r="C624" s="141"/>
    </row>
    <row r="625" spans="3:3" ht="14.25" customHeight="1" x14ac:dyDescent="0.3">
      <c r="C625" s="141"/>
    </row>
    <row r="626" spans="3:3" ht="14.25" customHeight="1" x14ac:dyDescent="0.3">
      <c r="C626" s="141"/>
    </row>
    <row r="627" spans="3:3" ht="14.25" customHeight="1" x14ac:dyDescent="0.3">
      <c r="C627" s="141"/>
    </row>
    <row r="628" spans="3:3" ht="14.25" customHeight="1" x14ac:dyDescent="0.3">
      <c r="C628" s="141"/>
    </row>
    <row r="629" spans="3:3" ht="14.25" customHeight="1" x14ac:dyDescent="0.3">
      <c r="C629" s="141"/>
    </row>
    <row r="630" spans="3:3" ht="14.25" customHeight="1" x14ac:dyDescent="0.3">
      <c r="C630" s="141"/>
    </row>
    <row r="631" spans="3:3" ht="14.25" customHeight="1" x14ac:dyDescent="0.3">
      <c r="C631" s="141"/>
    </row>
    <row r="632" spans="3:3" ht="14.25" customHeight="1" x14ac:dyDescent="0.3">
      <c r="C632" s="141"/>
    </row>
    <row r="633" spans="3:3" ht="14.25" customHeight="1" x14ac:dyDescent="0.3">
      <c r="C633" s="141"/>
    </row>
    <row r="634" spans="3:3" ht="14.25" customHeight="1" x14ac:dyDescent="0.3">
      <c r="C634" s="141"/>
    </row>
    <row r="635" spans="3:3" ht="14.25" customHeight="1" x14ac:dyDescent="0.3">
      <c r="C635" s="141"/>
    </row>
    <row r="636" spans="3:3" ht="14.25" customHeight="1" x14ac:dyDescent="0.3">
      <c r="C636" s="141"/>
    </row>
    <row r="637" spans="3:3" ht="14.25" customHeight="1" x14ac:dyDescent="0.3">
      <c r="C637" s="141"/>
    </row>
    <row r="638" spans="3:3" ht="14.25" customHeight="1" x14ac:dyDescent="0.3">
      <c r="C638" s="141"/>
    </row>
    <row r="639" spans="3:3" ht="14.25" customHeight="1" x14ac:dyDescent="0.3">
      <c r="C639" s="141"/>
    </row>
    <row r="640" spans="3:3" ht="14.25" customHeight="1" x14ac:dyDescent="0.3">
      <c r="C640" s="141"/>
    </row>
    <row r="641" spans="3:3" ht="14.25" customHeight="1" x14ac:dyDescent="0.3">
      <c r="C641" s="141"/>
    </row>
    <row r="642" spans="3:3" ht="14.25" customHeight="1" x14ac:dyDescent="0.3">
      <c r="C642" s="141"/>
    </row>
    <row r="643" spans="3:3" ht="14.25" customHeight="1" x14ac:dyDescent="0.3">
      <c r="C643" s="141"/>
    </row>
    <row r="644" spans="3:3" ht="14.25" customHeight="1" x14ac:dyDescent="0.3">
      <c r="C644" s="141"/>
    </row>
    <row r="645" spans="3:3" ht="14.25" customHeight="1" x14ac:dyDescent="0.3">
      <c r="C645" s="141"/>
    </row>
    <row r="646" spans="3:3" ht="14.25" customHeight="1" x14ac:dyDescent="0.3">
      <c r="C646" s="141"/>
    </row>
    <row r="647" spans="3:3" ht="14.25" customHeight="1" x14ac:dyDescent="0.3">
      <c r="C647" s="141"/>
    </row>
    <row r="648" spans="3:3" ht="14.25" customHeight="1" x14ac:dyDescent="0.3">
      <c r="C648" s="141"/>
    </row>
    <row r="649" spans="3:3" ht="14.25" customHeight="1" x14ac:dyDescent="0.3">
      <c r="C649" s="141"/>
    </row>
    <row r="650" spans="3:3" ht="14.25" customHeight="1" x14ac:dyDescent="0.3">
      <c r="C650" s="141"/>
    </row>
    <row r="651" spans="3:3" ht="14.25" customHeight="1" x14ac:dyDescent="0.3">
      <c r="C651" s="141"/>
    </row>
    <row r="652" spans="3:3" ht="14.25" customHeight="1" x14ac:dyDescent="0.3">
      <c r="C652" s="141"/>
    </row>
    <row r="653" spans="3:3" ht="14.25" customHeight="1" x14ac:dyDescent="0.3">
      <c r="C653" s="141"/>
    </row>
    <row r="654" spans="3:3" ht="14.25" customHeight="1" x14ac:dyDescent="0.3">
      <c r="C654" s="141"/>
    </row>
    <row r="655" spans="3:3" ht="14.25" customHeight="1" x14ac:dyDescent="0.3">
      <c r="C655" s="141"/>
    </row>
    <row r="656" spans="3:3" ht="14.25" customHeight="1" x14ac:dyDescent="0.3">
      <c r="C656" s="141"/>
    </row>
    <row r="657" spans="3:3" ht="14.25" customHeight="1" x14ac:dyDescent="0.3">
      <c r="C657" s="141"/>
    </row>
    <row r="658" spans="3:3" ht="14.25" customHeight="1" x14ac:dyDescent="0.3">
      <c r="C658" s="141"/>
    </row>
    <row r="659" spans="3:3" ht="14.25" customHeight="1" x14ac:dyDescent="0.3">
      <c r="C659" s="141"/>
    </row>
    <row r="660" spans="3:3" ht="14.25" customHeight="1" x14ac:dyDescent="0.3">
      <c r="C660" s="141"/>
    </row>
    <row r="661" spans="3:3" ht="14.25" customHeight="1" x14ac:dyDescent="0.3">
      <c r="C661" s="141"/>
    </row>
    <row r="662" spans="3:3" ht="14.25" customHeight="1" x14ac:dyDescent="0.3">
      <c r="C662" s="141"/>
    </row>
    <row r="663" spans="3:3" ht="14.25" customHeight="1" x14ac:dyDescent="0.3">
      <c r="C663" s="141"/>
    </row>
    <row r="664" spans="3:3" ht="14.25" customHeight="1" x14ac:dyDescent="0.3">
      <c r="C664" s="141"/>
    </row>
    <row r="665" spans="3:3" ht="14.25" customHeight="1" x14ac:dyDescent="0.3">
      <c r="C665" s="141"/>
    </row>
    <row r="666" spans="3:3" ht="14.25" customHeight="1" x14ac:dyDescent="0.3">
      <c r="C666" s="141"/>
    </row>
    <row r="667" spans="3:3" ht="14.25" customHeight="1" x14ac:dyDescent="0.3">
      <c r="C667" s="141"/>
    </row>
    <row r="668" spans="3:3" ht="14.25" customHeight="1" x14ac:dyDescent="0.3">
      <c r="C668" s="141"/>
    </row>
    <row r="669" spans="3:3" ht="14.25" customHeight="1" x14ac:dyDescent="0.3">
      <c r="C669" s="141"/>
    </row>
    <row r="670" spans="3:3" ht="14.25" customHeight="1" x14ac:dyDescent="0.3">
      <c r="C670" s="141"/>
    </row>
    <row r="671" spans="3:3" ht="14.25" customHeight="1" x14ac:dyDescent="0.3">
      <c r="C671" s="141"/>
    </row>
    <row r="672" spans="3:3" ht="14.25" customHeight="1" x14ac:dyDescent="0.3">
      <c r="C672" s="141"/>
    </row>
    <row r="673" spans="3:3" ht="14.25" customHeight="1" x14ac:dyDescent="0.3">
      <c r="C673" s="141"/>
    </row>
    <row r="674" spans="3:3" ht="14.25" customHeight="1" x14ac:dyDescent="0.3">
      <c r="C674" s="141"/>
    </row>
    <row r="675" spans="3:3" ht="14.25" customHeight="1" x14ac:dyDescent="0.3">
      <c r="C675" s="141"/>
    </row>
    <row r="676" spans="3:3" ht="14.25" customHeight="1" x14ac:dyDescent="0.3">
      <c r="C676" s="141"/>
    </row>
    <row r="677" spans="3:3" ht="14.25" customHeight="1" x14ac:dyDescent="0.3">
      <c r="C677" s="141"/>
    </row>
    <row r="678" spans="3:3" ht="14.25" customHeight="1" x14ac:dyDescent="0.3">
      <c r="C678" s="141"/>
    </row>
    <row r="679" spans="3:3" ht="14.25" customHeight="1" x14ac:dyDescent="0.3">
      <c r="C679" s="141"/>
    </row>
    <row r="680" spans="3:3" ht="14.25" customHeight="1" x14ac:dyDescent="0.3">
      <c r="C680" s="141"/>
    </row>
    <row r="681" spans="3:3" ht="14.25" customHeight="1" x14ac:dyDescent="0.3">
      <c r="C681" s="141"/>
    </row>
    <row r="682" spans="3:3" ht="14.25" customHeight="1" x14ac:dyDescent="0.3">
      <c r="C682" s="141"/>
    </row>
    <row r="683" spans="3:3" ht="14.25" customHeight="1" x14ac:dyDescent="0.3">
      <c r="C683" s="141"/>
    </row>
    <row r="684" spans="3:3" ht="14.25" customHeight="1" x14ac:dyDescent="0.3">
      <c r="C684" s="141"/>
    </row>
    <row r="685" spans="3:3" ht="14.25" customHeight="1" x14ac:dyDescent="0.3">
      <c r="C685" s="141"/>
    </row>
    <row r="686" spans="3:3" ht="14.25" customHeight="1" x14ac:dyDescent="0.3">
      <c r="C686" s="141"/>
    </row>
    <row r="687" spans="3:3" ht="14.25" customHeight="1" x14ac:dyDescent="0.3">
      <c r="C687" s="141"/>
    </row>
    <row r="688" spans="3:3" ht="14.25" customHeight="1" x14ac:dyDescent="0.3">
      <c r="C688" s="141"/>
    </row>
    <row r="689" spans="3:3" ht="14.25" customHeight="1" x14ac:dyDescent="0.3">
      <c r="C689" s="141"/>
    </row>
    <row r="690" spans="3:3" ht="14.25" customHeight="1" x14ac:dyDescent="0.3">
      <c r="C690" s="141"/>
    </row>
    <row r="691" spans="3:3" ht="14.25" customHeight="1" x14ac:dyDescent="0.3">
      <c r="C691" s="141"/>
    </row>
    <row r="692" spans="3:3" ht="14.25" customHeight="1" x14ac:dyDescent="0.3">
      <c r="C692" s="141"/>
    </row>
    <row r="693" spans="3:3" ht="14.25" customHeight="1" x14ac:dyDescent="0.3">
      <c r="C693" s="141"/>
    </row>
    <row r="694" spans="3:3" ht="14.25" customHeight="1" x14ac:dyDescent="0.3">
      <c r="C694" s="141"/>
    </row>
    <row r="695" spans="3:3" ht="14.25" customHeight="1" x14ac:dyDescent="0.3">
      <c r="C695" s="141"/>
    </row>
    <row r="696" spans="3:3" ht="14.25" customHeight="1" x14ac:dyDescent="0.3">
      <c r="C696" s="141"/>
    </row>
    <row r="697" spans="3:3" ht="14.25" customHeight="1" x14ac:dyDescent="0.3">
      <c r="C697" s="141"/>
    </row>
    <row r="698" spans="3:3" ht="14.25" customHeight="1" x14ac:dyDescent="0.3">
      <c r="C698" s="141"/>
    </row>
    <row r="699" spans="3:3" ht="14.25" customHeight="1" x14ac:dyDescent="0.3">
      <c r="C699" s="141"/>
    </row>
    <row r="700" spans="3:3" ht="14.25" customHeight="1" x14ac:dyDescent="0.3">
      <c r="C700" s="141"/>
    </row>
    <row r="701" spans="3:3" ht="14.25" customHeight="1" x14ac:dyDescent="0.3">
      <c r="C701" s="141"/>
    </row>
    <row r="702" spans="3:3" ht="14.25" customHeight="1" x14ac:dyDescent="0.3">
      <c r="C702" s="141"/>
    </row>
    <row r="703" spans="3:3" ht="14.25" customHeight="1" x14ac:dyDescent="0.3">
      <c r="C703" s="141"/>
    </row>
    <row r="704" spans="3:3" ht="14.25" customHeight="1" x14ac:dyDescent="0.3">
      <c r="C704" s="141"/>
    </row>
    <row r="705" spans="3:3" ht="14.25" customHeight="1" x14ac:dyDescent="0.3">
      <c r="C705" s="141"/>
    </row>
    <row r="706" spans="3:3" ht="14.25" customHeight="1" x14ac:dyDescent="0.3">
      <c r="C706" s="141"/>
    </row>
    <row r="707" spans="3:3" ht="14.25" customHeight="1" x14ac:dyDescent="0.3">
      <c r="C707" s="141"/>
    </row>
    <row r="708" spans="3:3" ht="14.25" customHeight="1" x14ac:dyDescent="0.3">
      <c r="C708" s="141"/>
    </row>
    <row r="709" spans="3:3" ht="14.25" customHeight="1" x14ac:dyDescent="0.3">
      <c r="C709" s="141"/>
    </row>
    <row r="710" spans="3:3" ht="14.25" customHeight="1" x14ac:dyDescent="0.3">
      <c r="C710" s="141"/>
    </row>
    <row r="711" spans="3:3" ht="14.25" customHeight="1" x14ac:dyDescent="0.3">
      <c r="C711" s="141"/>
    </row>
    <row r="712" spans="3:3" ht="14.25" customHeight="1" x14ac:dyDescent="0.3">
      <c r="C712" s="141"/>
    </row>
    <row r="713" spans="3:3" ht="14.25" customHeight="1" x14ac:dyDescent="0.3">
      <c r="C713" s="141"/>
    </row>
    <row r="714" spans="3:3" ht="14.25" customHeight="1" x14ac:dyDescent="0.3">
      <c r="C714" s="141"/>
    </row>
    <row r="715" spans="3:3" ht="14.25" customHeight="1" x14ac:dyDescent="0.3">
      <c r="C715" s="141"/>
    </row>
    <row r="716" spans="3:3" ht="14.25" customHeight="1" x14ac:dyDescent="0.3">
      <c r="C716" s="141"/>
    </row>
    <row r="717" spans="3:3" ht="14.25" customHeight="1" x14ac:dyDescent="0.3">
      <c r="C717" s="141"/>
    </row>
    <row r="718" spans="3:3" ht="14.25" customHeight="1" x14ac:dyDescent="0.3">
      <c r="C718" s="141"/>
    </row>
    <row r="719" spans="3:3" ht="14.25" customHeight="1" x14ac:dyDescent="0.3">
      <c r="C719" s="141"/>
    </row>
    <row r="720" spans="3:3" ht="14.25" customHeight="1" x14ac:dyDescent="0.3">
      <c r="C720" s="141"/>
    </row>
    <row r="721" spans="3:3" ht="14.25" customHeight="1" x14ac:dyDescent="0.3">
      <c r="C721" s="141"/>
    </row>
    <row r="722" spans="3:3" ht="14.25" customHeight="1" x14ac:dyDescent="0.3">
      <c r="C722" s="141"/>
    </row>
    <row r="723" spans="3:3" ht="14.25" customHeight="1" x14ac:dyDescent="0.3">
      <c r="C723" s="141"/>
    </row>
    <row r="724" spans="3:3" ht="14.25" customHeight="1" x14ac:dyDescent="0.3">
      <c r="C724" s="141"/>
    </row>
    <row r="725" spans="3:3" ht="14.25" customHeight="1" x14ac:dyDescent="0.3">
      <c r="C725" s="141"/>
    </row>
    <row r="726" spans="3:3" ht="14.25" customHeight="1" x14ac:dyDescent="0.3">
      <c r="C726" s="141"/>
    </row>
    <row r="727" spans="3:3" ht="14.25" customHeight="1" x14ac:dyDescent="0.3">
      <c r="C727" s="141"/>
    </row>
    <row r="728" spans="3:3" ht="14.25" customHeight="1" x14ac:dyDescent="0.3">
      <c r="C728" s="141"/>
    </row>
    <row r="729" spans="3:3" ht="14.25" customHeight="1" x14ac:dyDescent="0.3">
      <c r="C729" s="141"/>
    </row>
    <row r="730" spans="3:3" ht="14.25" customHeight="1" x14ac:dyDescent="0.3">
      <c r="C730" s="141"/>
    </row>
    <row r="731" spans="3:3" ht="14.25" customHeight="1" x14ac:dyDescent="0.3">
      <c r="C731" s="141"/>
    </row>
    <row r="732" spans="3:3" ht="14.25" customHeight="1" x14ac:dyDescent="0.3">
      <c r="C732" s="141"/>
    </row>
    <row r="733" spans="3:3" ht="14.25" customHeight="1" x14ac:dyDescent="0.3">
      <c r="C733" s="141"/>
    </row>
    <row r="734" spans="3:3" ht="14.25" customHeight="1" x14ac:dyDescent="0.3">
      <c r="C734" s="141"/>
    </row>
    <row r="735" spans="3:3" ht="14.25" customHeight="1" x14ac:dyDescent="0.3">
      <c r="C735" s="141"/>
    </row>
    <row r="736" spans="3:3" ht="14.25" customHeight="1" x14ac:dyDescent="0.3">
      <c r="C736" s="141"/>
    </row>
    <row r="737" spans="3:3" ht="14.25" customHeight="1" x14ac:dyDescent="0.3">
      <c r="C737" s="141"/>
    </row>
    <row r="738" spans="3:3" ht="14.25" customHeight="1" x14ac:dyDescent="0.3">
      <c r="C738" s="141"/>
    </row>
    <row r="739" spans="3:3" ht="14.25" customHeight="1" x14ac:dyDescent="0.3">
      <c r="C739" s="141"/>
    </row>
    <row r="740" spans="3:3" ht="14.25" customHeight="1" x14ac:dyDescent="0.3">
      <c r="C740" s="141"/>
    </row>
    <row r="741" spans="3:3" ht="14.25" customHeight="1" x14ac:dyDescent="0.3">
      <c r="C741" s="141"/>
    </row>
    <row r="742" spans="3:3" ht="14.25" customHeight="1" x14ac:dyDescent="0.3">
      <c r="C742" s="141"/>
    </row>
    <row r="743" spans="3:3" ht="14.25" customHeight="1" x14ac:dyDescent="0.3">
      <c r="C743" s="141"/>
    </row>
    <row r="744" spans="3:3" ht="14.25" customHeight="1" x14ac:dyDescent="0.3">
      <c r="C744" s="141"/>
    </row>
    <row r="745" spans="3:3" ht="14.25" customHeight="1" x14ac:dyDescent="0.3">
      <c r="C745" s="141"/>
    </row>
    <row r="746" spans="3:3" ht="14.25" customHeight="1" x14ac:dyDescent="0.3">
      <c r="C746" s="141"/>
    </row>
    <row r="747" spans="3:3" ht="14.25" customHeight="1" x14ac:dyDescent="0.3">
      <c r="C747" s="141"/>
    </row>
    <row r="748" spans="3:3" ht="14.25" customHeight="1" x14ac:dyDescent="0.3">
      <c r="C748" s="141"/>
    </row>
    <row r="749" spans="3:3" ht="14.25" customHeight="1" x14ac:dyDescent="0.3">
      <c r="C749" s="141"/>
    </row>
    <row r="750" spans="3:3" ht="14.25" customHeight="1" x14ac:dyDescent="0.3">
      <c r="C750" s="141"/>
    </row>
    <row r="751" spans="3:3" ht="14.25" customHeight="1" x14ac:dyDescent="0.3">
      <c r="C751" s="141"/>
    </row>
    <row r="752" spans="3:3" ht="14.25" customHeight="1" x14ac:dyDescent="0.3">
      <c r="C752" s="141"/>
    </row>
    <row r="753" spans="3:3" ht="14.25" customHeight="1" x14ac:dyDescent="0.3">
      <c r="C753" s="141"/>
    </row>
    <row r="754" spans="3:3" ht="14.25" customHeight="1" x14ac:dyDescent="0.3">
      <c r="C754" s="141"/>
    </row>
    <row r="755" spans="3:3" ht="14.25" customHeight="1" x14ac:dyDescent="0.3">
      <c r="C755" s="141"/>
    </row>
    <row r="756" spans="3:3" ht="14.25" customHeight="1" x14ac:dyDescent="0.3">
      <c r="C756" s="141"/>
    </row>
    <row r="757" spans="3:3" ht="14.25" customHeight="1" x14ac:dyDescent="0.3">
      <c r="C757" s="141"/>
    </row>
    <row r="758" spans="3:3" ht="14.25" customHeight="1" x14ac:dyDescent="0.3">
      <c r="C758" s="141"/>
    </row>
    <row r="759" spans="3:3" ht="14.25" customHeight="1" x14ac:dyDescent="0.3">
      <c r="C759" s="141"/>
    </row>
    <row r="760" spans="3:3" ht="14.25" customHeight="1" x14ac:dyDescent="0.3">
      <c r="C760" s="141"/>
    </row>
    <row r="761" spans="3:3" ht="14.25" customHeight="1" x14ac:dyDescent="0.3">
      <c r="C761" s="141"/>
    </row>
    <row r="762" spans="3:3" ht="14.25" customHeight="1" x14ac:dyDescent="0.3">
      <c r="C762" s="141"/>
    </row>
    <row r="763" spans="3:3" ht="14.25" customHeight="1" x14ac:dyDescent="0.3">
      <c r="C763" s="141"/>
    </row>
    <row r="764" spans="3:3" ht="14.25" customHeight="1" x14ac:dyDescent="0.3">
      <c r="C764" s="141"/>
    </row>
    <row r="765" spans="3:3" ht="14.25" customHeight="1" x14ac:dyDescent="0.3">
      <c r="C765" s="141"/>
    </row>
    <row r="766" spans="3:3" ht="14.25" customHeight="1" x14ac:dyDescent="0.3">
      <c r="C766" s="141"/>
    </row>
    <row r="767" spans="3:3" ht="14.25" customHeight="1" x14ac:dyDescent="0.3">
      <c r="C767" s="141"/>
    </row>
    <row r="768" spans="3:3" ht="14.25" customHeight="1" x14ac:dyDescent="0.3">
      <c r="C768" s="141"/>
    </row>
    <row r="769" spans="3:3" ht="14.25" customHeight="1" x14ac:dyDescent="0.3">
      <c r="C769" s="141"/>
    </row>
    <row r="770" spans="3:3" ht="14.25" customHeight="1" x14ac:dyDescent="0.3">
      <c r="C770" s="141"/>
    </row>
    <row r="771" spans="3:3" ht="14.25" customHeight="1" x14ac:dyDescent="0.3">
      <c r="C771" s="141"/>
    </row>
    <row r="772" spans="3:3" ht="14.25" customHeight="1" x14ac:dyDescent="0.3">
      <c r="C772" s="141"/>
    </row>
    <row r="773" spans="3:3" ht="14.25" customHeight="1" x14ac:dyDescent="0.3">
      <c r="C773" s="141"/>
    </row>
    <row r="774" spans="3:3" ht="14.25" customHeight="1" x14ac:dyDescent="0.3">
      <c r="C774" s="141"/>
    </row>
    <row r="775" spans="3:3" ht="14.25" customHeight="1" x14ac:dyDescent="0.3">
      <c r="C775" s="141"/>
    </row>
    <row r="776" spans="3:3" ht="14.25" customHeight="1" x14ac:dyDescent="0.3">
      <c r="C776" s="141"/>
    </row>
    <row r="777" spans="3:3" ht="14.25" customHeight="1" x14ac:dyDescent="0.3">
      <c r="C777" s="141"/>
    </row>
    <row r="778" spans="3:3" ht="14.25" customHeight="1" x14ac:dyDescent="0.3">
      <c r="C778" s="141"/>
    </row>
    <row r="779" spans="3:3" ht="14.25" customHeight="1" x14ac:dyDescent="0.3">
      <c r="C779" s="141"/>
    </row>
    <row r="780" spans="3:3" ht="14.25" customHeight="1" x14ac:dyDescent="0.3">
      <c r="C780" s="141"/>
    </row>
    <row r="781" spans="3:3" ht="14.25" customHeight="1" x14ac:dyDescent="0.3">
      <c r="C781" s="141"/>
    </row>
    <row r="782" spans="3:3" ht="14.25" customHeight="1" x14ac:dyDescent="0.3">
      <c r="C782" s="141"/>
    </row>
    <row r="783" spans="3:3" ht="14.25" customHeight="1" x14ac:dyDescent="0.3">
      <c r="C783" s="141"/>
    </row>
    <row r="784" spans="3:3" ht="14.25" customHeight="1" x14ac:dyDescent="0.3">
      <c r="C784" s="141"/>
    </row>
    <row r="785" spans="3:3" ht="14.25" customHeight="1" x14ac:dyDescent="0.3">
      <c r="C785" s="141"/>
    </row>
    <row r="786" spans="3:3" ht="14.25" customHeight="1" x14ac:dyDescent="0.3">
      <c r="C786" s="141"/>
    </row>
    <row r="787" spans="3:3" ht="14.25" customHeight="1" x14ac:dyDescent="0.3">
      <c r="C787" s="141"/>
    </row>
    <row r="788" spans="3:3" ht="14.25" customHeight="1" x14ac:dyDescent="0.3">
      <c r="C788" s="141"/>
    </row>
    <row r="789" spans="3:3" ht="14.25" customHeight="1" x14ac:dyDescent="0.3">
      <c r="C789" s="141"/>
    </row>
    <row r="790" spans="3:3" ht="14.25" customHeight="1" x14ac:dyDescent="0.3">
      <c r="C790" s="141"/>
    </row>
    <row r="791" spans="3:3" ht="14.25" customHeight="1" x14ac:dyDescent="0.3">
      <c r="C791" s="141"/>
    </row>
    <row r="792" spans="3:3" ht="14.25" customHeight="1" x14ac:dyDescent="0.3">
      <c r="C792" s="141"/>
    </row>
    <row r="793" spans="3:3" ht="14.25" customHeight="1" x14ac:dyDescent="0.3">
      <c r="C793" s="141"/>
    </row>
    <row r="794" spans="3:3" ht="14.25" customHeight="1" x14ac:dyDescent="0.3">
      <c r="C794" s="141"/>
    </row>
    <row r="795" spans="3:3" ht="14.25" customHeight="1" x14ac:dyDescent="0.3">
      <c r="C795" s="141"/>
    </row>
    <row r="796" spans="3:3" ht="14.25" customHeight="1" x14ac:dyDescent="0.3">
      <c r="C796" s="141"/>
    </row>
    <row r="797" spans="3:3" ht="14.25" customHeight="1" x14ac:dyDescent="0.3">
      <c r="C797" s="141"/>
    </row>
    <row r="798" spans="3:3" ht="14.25" customHeight="1" x14ac:dyDescent="0.3">
      <c r="C798" s="141"/>
    </row>
    <row r="799" spans="3:3" ht="14.25" customHeight="1" x14ac:dyDescent="0.3">
      <c r="C799" s="141"/>
    </row>
    <row r="800" spans="3:3" ht="14.25" customHeight="1" x14ac:dyDescent="0.3">
      <c r="C800" s="141"/>
    </row>
    <row r="801" spans="3:3" ht="14.25" customHeight="1" x14ac:dyDescent="0.3">
      <c r="C801" s="141"/>
    </row>
    <row r="802" spans="3:3" ht="14.25" customHeight="1" x14ac:dyDescent="0.3">
      <c r="C802" s="141"/>
    </row>
    <row r="803" spans="3:3" ht="14.25" customHeight="1" x14ac:dyDescent="0.3">
      <c r="C803" s="141"/>
    </row>
    <row r="804" spans="3:3" ht="14.25" customHeight="1" x14ac:dyDescent="0.3">
      <c r="C804" s="141"/>
    </row>
    <row r="805" spans="3:3" ht="14.25" customHeight="1" x14ac:dyDescent="0.3">
      <c r="C805" s="141"/>
    </row>
    <row r="806" spans="3:3" ht="14.25" customHeight="1" x14ac:dyDescent="0.3">
      <c r="C806" s="141"/>
    </row>
    <row r="807" spans="3:3" ht="14.25" customHeight="1" x14ac:dyDescent="0.3">
      <c r="C807" s="141"/>
    </row>
    <row r="808" spans="3:3" ht="14.25" customHeight="1" x14ac:dyDescent="0.3">
      <c r="C808" s="141"/>
    </row>
    <row r="809" spans="3:3" ht="14.25" customHeight="1" x14ac:dyDescent="0.3">
      <c r="C809" s="141"/>
    </row>
    <row r="810" spans="3:3" ht="14.25" customHeight="1" x14ac:dyDescent="0.3">
      <c r="C810" s="141"/>
    </row>
    <row r="811" spans="3:3" ht="14.25" customHeight="1" x14ac:dyDescent="0.3">
      <c r="C811" s="141"/>
    </row>
    <row r="812" spans="3:3" ht="14.25" customHeight="1" x14ac:dyDescent="0.3">
      <c r="C812" s="141"/>
    </row>
    <row r="813" spans="3:3" ht="14.25" customHeight="1" x14ac:dyDescent="0.3">
      <c r="C813" s="141"/>
    </row>
    <row r="814" spans="3:3" ht="14.25" customHeight="1" x14ac:dyDescent="0.3">
      <c r="C814" s="141"/>
    </row>
    <row r="815" spans="3:3" ht="14.25" customHeight="1" x14ac:dyDescent="0.3">
      <c r="C815" s="141"/>
    </row>
    <row r="816" spans="3:3" ht="14.25" customHeight="1" x14ac:dyDescent="0.3">
      <c r="C816" s="141"/>
    </row>
    <row r="817" spans="3:3" ht="14.25" customHeight="1" x14ac:dyDescent="0.3">
      <c r="C817" s="141"/>
    </row>
    <row r="818" spans="3:3" ht="14.25" customHeight="1" x14ac:dyDescent="0.3">
      <c r="C818" s="141"/>
    </row>
    <row r="819" spans="3:3" ht="14.25" customHeight="1" x14ac:dyDescent="0.3">
      <c r="C819" s="141"/>
    </row>
    <row r="820" spans="3:3" ht="14.25" customHeight="1" x14ac:dyDescent="0.3">
      <c r="C820" s="141"/>
    </row>
    <row r="821" spans="3:3" ht="14.25" customHeight="1" x14ac:dyDescent="0.3">
      <c r="C821" s="141"/>
    </row>
    <row r="822" spans="3:3" ht="14.25" customHeight="1" x14ac:dyDescent="0.3">
      <c r="C822" s="141"/>
    </row>
    <row r="823" spans="3:3" ht="14.25" customHeight="1" x14ac:dyDescent="0.3">
      <c r="C823" s="141"/>
    </row>
    <row r="824" spans="3:3" ht="14.25" customHeight="1" x14ac:dyDescent="0.3">
      <c r="C824" s="141"/>
    </row>
    <row r="825" spans="3:3" ht="14.25" customHeight="1" x14ac:dyDescent="0.3">
      <c r="C825" s="141"/>
    </row>
    <row r="826" spans="3:3" ht="14.25" customHeight="1" x14ac:dyDescent="0.3">
      <c r="C826" s="141"/>
    </row>
    <row r="827" spans="3:3" ht="14.25" customHeight="1" x14ac:dyDescent="0.3">
      <c r="C827" s="141"/>
    </row>
    <row r="828" spans="3:3" ht="14.25" customHeight="1" x14ac:dyDescent="0.3">
      <c r="C828" s="141"/>
    </row>
    <row r="829" spans="3:3" ht="14.25" customHeight="1" x14ac:dyDescent="0.3">
      <c r="C829" s="141"/>
    </row>
    <row r="830" spans="3:3" ht="14.25" customHeight="1" x14ac:dyDescent="0.3">
      <c r="C830" s="141"/>
    </row>
    <row r="831" spans="3:3" ht="14.25" customHeight="1" x14ac:dyDescent="0.3">
      <c r="C831" s="141"/>
    </row>
    <row r="832" spans="3:3" ht="14.25" customHeight="1" x14ac:dyDescent="0.3">
      <c r="C832" s="141"/>
    </row>
    <row r="833" spans="3:3" ht="14.25" customHeight="1" x14ac:dyDescent="0.3">
      <c r="C833" s="141"/>
    </row>
    <row r="834" spans="3:3" ht="14.25" customHeight="1" x14ac:dyDescent="0.3">
      <c r="C834" s="141"/>
    </row>
    <row r="835" spans="3:3" ht="14.25" customHeight="1" x14ac:dyDescent="0.3">
      <c r="C835" s="141"/>
    </row>
    <row r="836" spans="3:3" ht="14.25" customHeight="1" x14ac:dyDescent="0.3">
      <c r="C836" s="141"/>
    </row>
    <row r="837" spans="3:3" ht="14.25" customHeight="1" x14ac:dyDescent="0.3">
      <c r="C837" s="141"/>
    </row>
    <row r="838" spans="3:3" ht="14.25" customHeight="1" x14ac:dyDescent="0.3">
      <c r="C838" s="141"/>
    </row>
    <row r="839" spans="3:3" ht="14.25" customHeight="1" x14ac:dyDescent="0.3">
      <c r="C839" s="141"/>
    </row>
    <row r="840" spans="3:3" ht="14.25" customHeight="1" x14ac:dyDescent="0.3">
      <c r="C840" s="141"/>
    </row>
    <row r="841" spans="3:3" ht="14.25" customHeight="1" x14ac:dyDescent="0.3">
      <c r="C841" s="141"/>
    </row>
    <row r="842" spans="3:3" ht="14.25" customHeight="1" x14ac:dyDescent="0.3">
      <c r="C842" s="141"/>
    </row>
    <row r="843" spans="3:3" ht="14.25" customHeight="1" x14ac:dyDescent="0.3">
      <c r="C843" s="141"/>
    </row>
    <row r="844" spans="3:3" ht="14.25" customHeight="1" x14ac:dyDescent="0.3">
      <c r="C844" s="141"/>
    </row>
    <row r="845" spans="3:3" ht="14.25" customHeight="1" x14ac:dyDescent="0.3">
      <c r="C845" s="141"/>
    </row>
    <row r="846" spans="3:3" ht="14.25" customHeight="1" x14ac:dyDescent="0.3">
      <c r="C846" s="141"/>
    </row>
    <row r="847" spans="3:3" ht="14.25" customHeight="1" x14ac:dyDescent="0.3">
      <c r="C847" s="141"/>
    </row>
    <row r="848" spans="3:3" ht="14.25" customHeight="1" x14ac:dyDescent="0.3">
      <c r="C848" s="141"/>
    </row>
    <row r="849" spans="3:3" ht="14.25" customHeight="1" x14ac:dyDescent="0.3">
      <c r="C849" s="141"/>
    </row>
    <row r="850" spans="3:3" ht="14.25" customHeight="1" x14ac:dyDescent="0.3">
      <c r="C850" s="141"/>
    </row>
    <row r="851" spans="3:3" ht="14.25" customHeight="1" x14ac:dyDescent="0.3">
      <c r="C851" s="141"/>
    </row>
    <row r="852" spans="3:3" ht="14.25" customHeight="1" x14ac:dyDescent="0.3">
      <c r="C852" s="141"/>
    </row>
    <row r="853" spans="3:3" ht="14.25" customHeight="1" x14ac:dyDescent="0.3">
      <c r="C853" s="141"/>
    </row>
    <row r="854" spans="3:3" ht="14.25" customHeight="1" x14ac:dyDescent="0.3">
      <c r="C854" s="141"/>
    </row>
    <row r="855" spans="3:3" ht="14.25" customHeight="1" x14ac:dyDescent="0.3">
      <c r="C855" s="141"/>
    </row>
    <row r="856" spans="3:3" ht="14.25" customHeight="1" x14ac:dyDescent="0.3">
      <c r="C856" s="141"/>
    </row>
    <row r="857" spans="3:3" ht="14.25" customHeight="1" x14ac:dyDescent="0.3">
      <c r="C857" s="141"/>
    </row>
    <row r="858" spans="3:3" ht="14.25" customHeight="1" x14ac:dyDescent="0.3">
      <c r="C858" s="141"/>
    </row>
    <row r="859" spans="3:3" ht="14.25" customHeight="1" x14ac:dyDescent="0.3">
      <c r="C859" s="141"/>
    </row>
    <row r="860" spans="3:3" ht="14.25" customHeight="1" x14ac:dyDescent="0.3">
      <c r="C860" s="141"/>
    </row>
    <row r="861" spans="3:3" ht="14.25" customHeight="1" x14ac:dyDescent="0.3">
      <c r="C861" s="141"/>
    </row>
    <row r="862" spans="3:3" ht="14.25" customHeight="1" x14ac:dyDescent="0.3">
      <c r="C862" s="141"/>
    </row>
    <row r="863" spans="3:3" ht="14.25" customHeight="1" x14ac:dyDescent="0.3">
      <c r="C863" s="141"/>
    </row>
    <row r="864" spans="3:3" ht="14.25" customHeight="1" x14ac:dyDescent="0.3">
      <c r="C864" s="141"/>
    </row>
    <row r="865" spans="3:3" ht="14.25" customHeight="1" x14ac:dyDescent="0.3">
      <c r="C865" s="141"/>
    </row>
    <row r="866" spans="3:3" ht="14.25" customHeight="1" x14ac:dyDescent="0.3">
      <c r="C866" s="141"/>
    </row>
    <row r="867" spans="3:3" ht="14.25" customHeight="1" x14ac:dyDescent="0.3">
      <c r="C867" s="141"/>
    </row>
    <row r="868" spans="3:3" ht="14.25" customHeight="1" x14ac:dyDescent="0.3">
      <c r="C868" s="141"/>
    </row>
    <row r="869" spans="3:3" ht="14.25" customHeight="1" x14ac:dyDescent="0.3">
      <c r="C869" s="141"/>
    </row>
    <row r="870" spans="3:3" ht="14.25" customHeight="1" x14ac:dyDescent="0.3">
      <c r="C870" s="141"/>
    </row>
    <row r="871" spans="3:3" ht="14.25" customHeight="1" x14ac:dyDescent="0.3">
      <c r="C871" s="141"/>
    </row>
    <row r="872" spans="3:3" ht="14.25" customHeight="1" x14ac:dyDescent="0.3">
      <c r="C872" s="141"/>
    </row>
    <row r="873" spans="3:3" ht="14.25" customHeight="1" x14ac:dyDescent="0.3">
      <c r="C873" s="141"/>
    </row>
    <row r="874" spans="3:3" ht="14.25" customHeight="1" x14ac:dyDescent="0.3">
      <c r="C874" s="141"/>
    </row>
    <row r="875" spans="3:3" ht="14.25" customHeight="1" x14ac:dyDescent="0.3">
      <c r="C875" s="141"/>
    </row>
    <row r="876" spans="3:3" ht="14.25" customHeight="1" x14ac:dyDescent="0.3">
      <c r="C876" s="141"/>
    </row>
    <row r="877" spans="3:3" ht="14.25" customHeight="1" x14ac:dyDescent="0.3">
      <c r="C877" s="141"/>
    </row>
    <row r="878" spans="3:3" ht="14.25" customHeight="1" x14ac:dyDescent="0.3">
      <c r="C878" s="141"/>
    </row>
    <row r="879" spans="3:3" ht="14.25" customHeight="1" x14ac:dyDescent="0.3">
      <c r="C879" s="141"/>
    </row>
    <row r="880" spans="3:3" ht="14.25" customHeight="1" x14ac:dyDescent="0.3">
      <c r="C880" s="141"/>
    </row>
    <row r="881" spans="3:3" ht="14.25" customHeight="1" x14ac:dyDescent="0.3">
      <c r="C881" s="141"/>
    </row>
    <row r="882" spans="3:3" ht="14.25" customHeight="1" x14ac:dyDescent="0.3">
      <c r="C882" s="141"/>
    </row>
    <row r="883" spans="3:3" ht="14.25" customHeight="1" x14ac:dyDescent="0.3">
      <c r="C883" s="141"/>
    </row>
    <row r="884" spans="3:3" ht="14.25" customHeight="1" x14ac:dyDescent="0.3">
      <c r="C884" s="141"/>
    </row>
    <row r="885" spans="3:3" ht="14.25" customHeight="1" x14ac:dyDescent="0.3">
      <c r="C885" s="141"/>
    </row>
    <row r="886" spans="3:3" ht="14.25" customHeight="1" x14ac:dyDescent="0.3">
      <c r="C886" s="141"/>
    </row>
    <row r="887" spans="3:3" ht="14.25" customHeight="1" x14ac:dyDescent="0.3">
      <c r="C887" s="141"/>
    </row>
    <row r="888" spans="3:3" ht="14.25" customHeight="1" x14ac:dyDescent="0.3">
      <c r="C888" s="141"/>
    </row>
    <row r="889" spans="3:3" ht="14.25" customHeight="1" x14ac:dyDescent="0.3">
      <c r="C889" s="141"/>
    </row>
    <row r="890" spans="3:3" ht="14.25" customHeight="1" x14ac:dyDescent="0.3">
      <c r="C890" s="141"/>
    </row>
    <row r="891" spans="3:3" ht="14.25" customHeight="1" x14ac:dyDescent="0.3">
      <c r="C891" s="141"/>
    </row>
    <row r="892" spans="3:3" ht="14.25" customHeight="1" x14ac:dyDescent="0.3">
      <c r="C892" s="141"/>
    </row>
    <row r="893" spans="3:3" ht="14.25" customHeight="1" x14ac:dyDescent="0.3">
      <c r="C893" s="141"/>
    </row>
    <row r="894" spans="3:3" ht="14.25" customHeight="1" x14ac:dyDescent="0.3">
      <c r="C894" s="141"/>
    </row>
    <row r="895" spans="3:3" ht="14.25" customHeight="1" x14ac:dyDescent="0.3">
      <c r="C895" s="141"/>
    </row>
    <row r="896" spans="3:3" ht="14.25" customHeight="1" x14ac:dyDescent="0.3">
      <c r="C896" s="141"/>
    </row>
    <row r="897" spans="3:3" ht="14.25" customHeight="1" x14ac:dyDescent="0.3">
      <c r="C897" s="141"/>
    </row>
    <row r="898" spans="3:3" ht="14.25" customHeight="1" x14ac:dyDescent="0.3">
      <c r="C898" s="141"/>
    </row>
    <row r="899" spans="3:3" ht="14.25" customHeight="1" x14ac:dyDescent="0.3">
      <c r="C899" s="141"/>
    </row>
    <row r="900" spans="3:3" ht="14.25" customHeight="1" x14ac:dyDescent="0.3">
      <c r="C900" s="141"/>
    </row>
    <row r="901" spans="3:3" ht="14.25" customHeight="1" x14ac:dyDescent="0.3">
      <c r="C901" s="141"/>
    </row>
    <row r="902" spans="3:3" ht="14.25" customHeight="1" x14ac:dyDescent="0.3">
      <c r="C902" s="141"/>
    </row>
    <row r="903" spans="3:3" ht="14.25" customHeight="1" x14ac:dyDescent="0.3">
      <c r="C903" s="141"/>
    </row>
    <row r="904" spans="3:3" ht="14.25" customHeight="1" x14ac:dyDescent="0.3">
      <c r="C904" s="141"/>
    </row>
    <row r="905" spans="3:3" ht="14.25" customHeight="1" x14ac:dyDescent="0.3">
      <c r="C905" s="141"/>
    </row>
    <row r="906" spans="3:3" ht="14.25" customHeight="1" x14ac:dyDescent="0.3">
      <c r="C906" s="141"/>
    </row>
    <row r="907" spans="3:3" ht="14.25" customHeight="1" x14ac:dyDescent="0.3">
      <c r="C907" s="141"/>
    </row>
    <row r="908" spans="3:3" ht="14.25" customHeight="1" x14ac:dyDescent="0.3">
      <c r="C908" s="141"/>
    </row>
    <row r="909" spans="3:3" ht="14.25" customHeight="1" x14ac:dyDescent="0.3">
      <c r="C909" s="141"/>
    </row>
    <row r="910" spans="3:3" ht="14.25" customHeight="1" x14ac:dyDescent="0.3">
      <c r="C910" s="141"/>
    </row>
    <row r="911" spans="3:3" ht="14.25" customHeight="1" x14ac:dyDescent="0.3">
      <c r="C911" s="141"/>
    </row>
    <row r="912" spans="3:3" ht="14.25" customHeight="1" x14ac:dyDescent="0.3">
      <c r="C912" s="141"/>
    </row>
    <row r="913" spans="3:3" ht="14.25" customHeight="1" x14ac:dyDescent="0.3">
      <c r="C913" s="141"/>
    </row>
    <row r="914" spans="3:3" ht="14.25" customHeight="1" x14ac:dyDescent="0.3">
      <c r="C914" s="141"/>
    </row>
    <row r="915" spans="3:3" ht="14.25" customHeight="1" x14ac:dyDescent="0.3">
      <c r="C915" s="141"/>
    </row>
    <row r="916" spans="3:3" ht="14.25" customHeight="1" x14ac:dyDescent="0.3">
      <c r="C916" s="141"/>
    </row>
    <row r="917" spans="3:3" ht="14.25" customHeight="1" x14ac:dyDescent="0.3">
      <c r="C917" s="141"/>
    </row>
    <row r="918" spans="3:3" ht="14.25" customHeight="1" x14ac:dyDescent="0.3">
      <c r="C918" s="141"/>
    </row>
    <row r="919" spans="3:3" ht="14.25" customHeight="1" x14ac:dyDescent="0.3">
      <c r="C919" s="141"/>
    </row>
    <row r="920" spans="3:3" ht="14.25" customHeight="1" x14ac:dyDescent="0.3">
      <c r="C920" s="141"/>
    </row>
    <row r="921" spans="3:3" ht="14.25" customHeight="1" x14ac:dyDescent="0.3">
      <c r="C921" s="141"/>
    </row>
    <row r="922" spans="3:3" ht="14.25" customHeight="1" x14ac:dyDescent="0.3">
      <c r="C922" s="141"/>
    </row>
    <row r="923" spans="3:3" ht="14.25" customHeight="1" x14ac:dyDescent="0.3">
      <c r="C923" s="141"/>
    </row>
    <row r="924" spans="3:3" ht="14.25" customHeight="1" x14ac:dyDescent="0.3">
      <c r="C924" s="141"/>
    </row>
    <row r="925" spans="3:3" ht="14.25" customHeight="1" x14ac:dyDescent="0.3">
      <c r="C925" s="141"/>
    </row>
    <row r="926" spans="3:3" ht="14.25" customHeight="1" x14ac:dyDescent="0.3">
      <c r="C926" s="141"/>
    </row>
    <row r="927" spans="3:3" ht="14.25" customHeight="1" x14ac:dyDescent="0.3">
      <c r="C927" s="141"/>
    </row>
    <row r="928" spans="3:3" ht="14.25" customHeight="1" x14ac:dyDescent="0.3">
      <c r="C928" s="141"/>
    </row>
    <row r="929" spans="3:3" ht="14.25" customHeight="1" x14ac:dyDescent="0.3">
      <c r="C929" s="141"/>
    </row>
    <row r="930" spans="3:3" ht="14.25" customHeight="1" x14ac:dyDescent="0.3">
      <c r="C930" s="141"/>
    </row>
    <row r="931" spans="3:3" ht="14.25" customHeight="1" x14ac:dyDescent="0.3">
      <c r="C931" s="141"/>
    </row>
    <row r="932" spans="3:3" ht="14.25" customHeight="1" x14ac:dyDescent="0.3">
      <c r="C932" s="141"/>
    </row>
    <row r="933" spans="3:3" ht="14.25" customHeight="1" x14ac:dyDescent="0.3">
      <c r="C933" s="141"/>
    </row>
    <row r="934" spans="3:3" ht="14.25" customHeight="1" x14ac:dyDescent="0.3">
      <c r="C934" s="141"/>
    </row>
    <row r="935" spans="3:3" ht="14.25" customHeight="1" x14ac:dyDescent="0.3">
      <c r="C935" s="141"/>
    </row>
    <row r="936" spans="3:3" ht="14.25" customHeight="1" x14ac:dyDescent="0.3">
      <c r="C936" s="141"/>
    </row>
    <row r="937" spans="3:3" ht="14.25" customHeight="1" x14ac:dyDescent="0.3">
      <c r="C937" s="141"/>
    </row>
    <row r="938" spans="3:3" ht="14.25" customHeight="1" x14ac:dyDescent="0.3">
      <c r="C938" s="141"/>
    </row>
    <row r="939" spans="3:3" ht="14.25" customHeight="1" x14ac:dyDescent="0.3">
      <c r="C939" s="141"/>
    </row>
    <row r="940" spans="3:3" ht="14.25" customHeight="1" x14ac:dyDescent="0.3">
      <c r="C940" s="141"/>
    </row>
    <row r="941" spans="3:3" ht="14.25" customHeight="1" x14ac:dyDescent="0.3">
      <c r="C941" s="141"/>
    </row>
    <row r="942" spans="3:3" ht="14.25" customHeight="1" x14ac:dyDescent="0.3">
      <c r="C942" s="141"/>
    </row>
    <row r="943" spans="3:3" ht="14.25" customHeight="1" x14ac:dyDescent="0.3">
      <c r="C943" s="141"/>
    </row>
    <row r="944" spans="3:3" ht="14.25" customHeight="1" x14ac:dyDescent="0.3">
      <c r="C944" s="141"/>
    </row>
    <row r="945" spans="3:3" ht="14.25" customHeight="1" x14ac:dyDescent="0.3">
      <c r="C945" s="141"/>
    </row>
    <row r="946" spans="3:3" ht="14.25" customHeight="1" x14ac:dyDescent="0.3">
      <c r="C946" s="141"/>
    </row>
    <row r="947" spans="3:3" ht="14.25" customHeight="1" x14ac:dyDescent="0.3">
      <c r="C947" s="141"/>
    </row>
    <row r="948" spans="3:3" ht="14.25" customHeight="1" x14ac:dyDescent="0.3">
      <c r="C948" s="141"/>
    </row>
    <row r="949" spans="3:3" ht="14.25" customHeight="1" x14ac:dyDescent="0.3">
      <c r="C949" s="141"/>
    </row>
    <row r="950" spans="3:3" ht="14.25" customHeight="1" x14ac:dyDescent="0.3">
      <c r="C950" s="141"/>
    </row>
    <row r="951" spans="3:3" ht="14.25" customHeight="1" x14ac:dyDescent="0.3">
      <c r="C951" s="141"/>
    </row>
    <row r="952" spans="3:3" ht="14.25" customHeight="1" x14ac:dyDescent="0.3">
      <c r="C952" s="141"/>
    </row>
    <row r="953" spans="3:3" ht="14.25" customHeight="1" x14ac:dyDescent="0.3">
      <c r="C953" s="141"/>
    </row>
    <row r="954" spans="3:3" ht="14.25" customHeight="1" x14ac:dyDescent="0.3">
      <c r="C954" s="141"/>
    </row>
    <row r="955" spans="3:3" ht="14.25" customHeight="1" x14ac:dyDescent="0.3">
      <c r="C955" s="141"/>
    </row>
    <row r="956" spans="3:3" ht="14.25" customHeight="1" x14ac:dyDescent="0.3">
      <c r="C956" s="141"/>
    </row>
    <row r="957" spans="3:3" ht="14.25" customHeight="1" x14ac:dyDescent="0.3">
      <c r="C957" s="141"/>
    </row>
    <row r="958" spans="3:3" ht="14.25" customHeight="1" x14ac:dyDescent="0.3">
      <c r="C958" s="141"/>
    </row>
    <row r="959" spans="3:3" ht="14.25" customHeight="1" x14ac:dyDescent="0.3">
      <c r="C959" s="141"/>
    </row>
    <row r="960" spans="3:3" ht="14.25" customHeight="1" x14ac:dyDescent="0.3">
      <c r="C960" s="141"/>
    </row>
    <row r="961" spans="3:3" ht="14.25" customHeight="1" x14ac:dyDescent="0.3">
      <c r="C961" s="141"/>
    </row>
    <row r="962" spans="3:3" ht="14.25" customHeight="1" x14ac:dyDescent="0.3">
      <c r="C962" s="141"/>
    </row>
    <row r="963" spans="3:3" ht="14.25" customHeight="1" x14ac:dyDescent="0.3">
      <c r="C963" s="141"/>
    </row>
    <row r="964" spans="3:3" ht="14.25" customHeight="1" x14ac:dyDescent="0.3">
      <c r="C964" s="141"/>
    </row>
    <row r="965" spans="3:3" ht="14.25" customHeight="1" x14ac:dyDescent="0.3">
      <c r="C965" s="141"/>
    </row>
    <row r="966" spans="3:3" ht="14.25" customHeight="1" x14ac:dyDescent="0.3">
      <c r="C966" s="141"/>
    </row>
    <row r="967" spans="3:3" ht="14.25" customHeight="1" x14ac:dyDescent="0.3">
      <c r="C967" s="141"/>
    </row>
    <row r="968" spans="3:3" ht="14.25" customHeight="1" x14ac:dyDescent="0.3">
      <c r="C968" s="141"/>
    </row>
    <row r="969" spans="3:3" ht="14.25" customHeight="1" x14ac:dyDescent="0.3">
      <c r="C969" s="141"/>
    </row>
    <row r="970" spans="3:3" ht="14.25" customHeight="1" x14ac:dyDescent="0.3">
      <c r="C970" s="141"/>
    </row>
    <row r="971" spans="3:3" ht="14.25" customHeight="1" x14ac:dyDescent="0.3">
      <c r="C971" s="141"/>
    </row>
    <row r="972" spans="3:3" ht="14.25" customHeight="1" x14ac:dyDescent="0.3">
      <c r="C972" s="141"/>
    </row>
    <row r="973" spans="3:3" ht="14.25" customHeight="1" x14ac:dyDescent="0.3">
      <c r="C973" s="141"/>
    </row>
    <row r="974" spans="3:3" ht="14.25" customHeight="1" x14ac:dyDescent="0.3">
      <c r="C974" s="141"/>
    </row>
    <row r="975" spans="3:3" ht="14.25" customHeight="1" x14ac:dyDescent="0.3">
      <c r="C975" s="141"/>
    </row>
    <row r="976" spans="3:3" ht="14.25" customHeight="1" x14ac:dyDescent="0.3">
      <c r="C976" s="141"/>
    </row>
    <row r="977" spans="3:3" ht="14.25" customHeight="1" x14ac:dyDescent="0.3">
      <c r="C977" s="141"/>
    </row>
    <row r="978" spans="3:3" ht="14.25" customHeight="1" x14ac:dyDescent="0.3">
      <c r="C978" s="141"/>
    </row>
    <row r="979" spans="3:3" ht="14.25" customHeight="1" x14ac:dyDescent="0.3">
      <c r="C979" s="141"/>
    </row>
    <row r="980" spans="3:3" ht="14.25" customHeight="1" x14ac:dyDescent="0.3">
      <c r="C980" s="141"/>
    </row>
    <row r="981" spans="3:3" ht="14.25" customHeight="1" x14ac:dyDescent="0.3">
      <c r="C981" s="141"/>
    </row>
    <row r="982" spans="3:3" ht="14.25" customHeight="1" x14ac:dyDescent="0.3">
      <c r="C982" s="141"/>
    </row>
    <row r="983" spans="3:3" ht="14.25" customHeight="1" x14ac:dyDescent="0.3">
      <c r="C983" s="141"/>
    </row>
    <row r="984" spans="3:3" ht="14.25" customHeight="1" x14ac:dyDescent="0.3">
      <c r="C984" s="141"/>
    </row>
    <row r="985" spans="3:3" ht="14.25" customHeight="1" x14ac:dyDescent="0.3">
      <c r="C985" s="141"/>
    </row>
    <row r="986" spans="3:3" ht="14.25" customHeight="1" x14ac:dyDescent="0.3">
      <c r="C986" s="141"/>
    </row>
    <row r="987" spans="3:3" ht="14.25" customHeight="1" x14ac:dyDescent="0.3">
      <c r="C987" s="141"/>
    </row>
    <row r="988" spans="3:3" ht="14.25" customHeight="1" x14ac:dyDescent="0.3">
      <c r="C988" s="141"/>
    </row>
    <row r="989" spans="3:3" ht="14.25" customHeight="1" x14ac:dyDescent="0.3">
      <c r="C989" s="141"/>
    </row>
    <row r="990" spans="3:3" ht="14.25" customHeight="1" x14ac:dyDescent="0.3">
      <c r="C990" s="141"/>
    </row>
    <row r="991" spans="3:3" ht="14.25" customHeight="1" x14ac:dyDescent="0.3">
      <c r="C991" s="141"/>
    </row>
    <row r="992" spans="3:3" ht="14.25" customHeight="1" x14ac:dyDescent="0.3">
      <c r="C992" s="141"/>
    </row>
    <row r="993" spans="3:3" ht="14.25" customHeight="1" x14ac:dyDescent="0.3">
      <c r="C993" s="141"/>
    </row>
    <row r="994" spans="3:3" ht="14.25" customHeight="1" x14ac:dyDescent="0.3">
      <c r="C994" s="141"/>
    </row>
    <row r="995" spans="3:3" ht="14.25" customHeight="1" x14ac:dyDescent="0.3">
      <c r="C995" s="141"/>
    </row>
    <row r="996" spans="3:3" ht="14.25" customHeight="1" x14ac:dyDescent="0.3">
      <c r="C996" s="141"/>
    </row>
    <row r="997" spans="3:3" ht="14.25" customHeight="1" x14ac:dyDescent="0.3">
      <c r="C997" s="141"/>
    </row>
    <row r="998" spans="3:3" ht="14.25" customHeight="1" x14ac:dyDescent="0.3">
      <c r="C998" s="141"/>
    </row>
    <row r="999" spans="3:3" ht="14.25" customHeight="1" x14ac:dyDescent="0.3">
      <c r="C999" s="141"/>
    </row>
    <row r="1000" spans="3:3" ht="14.25" customHeight="1" x14ac:dyDescent="0.3">
      <c r="C1000" s="141"/>
    </row>
  </sheetData>
  <mergeCells count="7">
    <mergeCell ref="AN7:AN8"/>
    <mergeCell ref="AT7:AT8"/>
    <mergeCell ref="D7:P7"/>
    <mergeCell ref="Q7:AC7"/>
    <mergeCell ref="AD7:AF7"/>
    <mergeCell ref="AG7:AI7"/>
    <mergeCell ref="AJ7:AL7"/>
  </mergeCells>
  <dataValidations count="1">
    <dataValidation type="decimal" operator="greaterThanOrEqual" allowBlank="1" showInputMessage="1" showErrorMessage="1" prompt="Amortissement incorrect - L'amortissement doit être compris entre 1 et 20 ans." sqref="AN9:AN27">
      <formula1>0</formula1>
    </dataValidation>
  </dataValidations>
  <pageMargins left="0.70866141732283472" right="0.70866141732283472" top="0.74803149606299213" bottom="0.74803149606299213" header="0" footer="0"/>
  <pageSetup paperSize="9" orientation="landscape"/>
  <colBreaks count="3" manualBreakCount="3">
    <brk id="16" man="1"/>
    <brk id="38" man="1"/>
    <brk id="2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BL1000"/>
  <sheetViews>
    <sheetView showGridLines="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ColWidth="12.59765625" defaultRowHeight="15" customHeight="1" x14ac:dyDescent="0.25"/>
  <cols>
    <col min="1" max="1" width="3" customWidth="1"/>
    <col min="2" max="2" width="2.69921875" customWidth="1"/>
    <col min="3" max="3" width="31.19921875" customWidth="1"/>
    <col min="4" max="63" width="9.3984375" customWidth="1"/>
    <col min="64" max="64" width="2.59765625" customWidth="1"/>
  </cols>
  <sheetData>
    <row r="1" spans="2:64" ht="14.25" customHeight="1" x14ac:dyDescent="0.25"/>
    <row r="2" spans="2:64" ht="14.25" customHeight="1" x14ac:dyDescent="0.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3"/>
    </row>
    <row r="3" spans="2:64" ht="14.25" customHeight="1" x14ac:dyDescent="0.3">
      <c r="B3" s="5"/>
      <c r="C3" s="22" t="s">
        <v>132</v>
      </c>
      <c r="D3" s="16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8"/>
    </row>
    <row r="4" spans="2:64" ht="14.25" customHeight="1" x14ac:dyDescent="0.3">
      <c r="B4" s="5"/>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8"/>
    </row>
    <row r="5" spans="2:64" ht="18" customHeight="1" x14ac:dyDescent="0.3">
      <c r="B5" s="5"/>
      <c r="C5" s="151" t="s">
        <v>133</v>
      </c>
      <c r="D5" s="167"/>
      <c r="E5" s="167"/>
      <c r="F5" s="167"/>
      <c r="G5" s="167"/>
      <c r="H5" s="167"/>
      <c r="I5" s="167"/>
      <c r="J5" s="167"/>
      <c r="K5" s="167"/>
      <c r="L5" s="167"/>
      <c r="M5" s="167"/>
      <c r="N5" s="167"/>
      <c r="O5" s="167"/>
      <c r="P5" s="168"/>
      <c r="Q5" s="168"/>
      <c r="R5" s="168"/>
      <c r="S5" s="168"/>
      <c r="T5" s="168"/>
      <c r="U5" s="168"/>
      <c r="V5" s="168"/>
      <c r="W5" s="168"/>
      <c r="X5" s="168"/>
      <c r="Y5" s="168"/>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8"/>
    </row>
    <row r="6" spans="2:64" ht="14.25" customHeight="1" x14ac:dyDescent="0.3">
      <c r="B6" s="5"/>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8"/>
    </row>
    <row r="7" spans="2:64" ht="14.25" customHeight="1" x14ac:dyDescent="0.3">
      <c r="B7" s="5"/>
      <c r="C7" s="169"/>
      <c r="D7" s="297">
        <f>YEAR(CONFIG!D7)</f>
        <v>2021</v>
      </c>
      <c r="E7" s="278"/>
      <c r="F7" s="278"/>
      <c r="G7" s="278"/>
      <c r="H7" s="278"/>
      <c r="I7" s="278"/>
      <c r="J7" s="278"/>
      <c r="K7" s="278"/>
      <c r="L7" s="278"/>
      <c r="M7" s="278"/>
      <c r="N7" s="278"/>
      <c r="O7" s="298"/>
      <c r="P7" s="297">
        <f>+D7+1</f>
        <v>2022</v>
      </c>
      <c r="Q7" s="278"/>
      <c r="R7" s="278"/>
      <c r="S7" s="278"/>
      <c r="T7" s="278"/>
      <c r="U7" s="278"/>
      <c r="V7" s="278"/>
      <c r="W7" s="278"/>
      <c r="X7" s="278"/>
      <c r="Y7" s="278"/>
      <c r="Z7" s="278"/>
      <c r="AA7" s="272"/>
      <c r="AB7" s="297">
        <f>+P7+1</f>
        <v>2023</v>
      </c>
      <c r="AC7" s="278"/>
      <c r="AD7" s="278"/>
      <c r="AE7" s="278"/>
      <c r="AF7" s="278"/>
      <c r="AG7" s="278"/>
      <c r="AH7" s="278"/>
      <c r="AI7" s="278"/>
      <c r="AJ7" s="278"/>
      <c r="AK7" s="278"/>
      <c r="AL7" s="278"/>
      <c r="AM7" s="272"/>
      <c r="AN7" s="297">
        <f>+AB7+1</f>
        <v>2024</v>
      </c>
      <c r="AO7" s="278"/>
      <c r="AP7" s="278"/>
      <c r="AQ7" s="278"/>
      <c r="AR7" s="278"/>
      <c r="AS7" s="278"/>
      <c r="AT7" s="278"/>
      <c r="AU7" s="278"/>
      <c r="AV7" s="278"/>
      <c r="AW7" s="278"/>
      <c r="AX7" s="278"/>
      <c r="AY7" s="272"/>
      <c r="AZ7" s="297">
        <f>+AN7+1</f>
        <v>2025</v>
      </c>
      <c r="BA7" s="278"/>
      <c r="BB7" s="278"/>
      <c r="BC7" s="278"/>
      <c r="BD7" s="278"/>
      <c r="BE7" s="278"/>
      <c r="BF7" s="278"/>
      <c r="BG7" s="278"/>
      <c r="BH7" s="278"/>
      <c r="BI7" s="278"/>
      <c r="BJ7" s="278"/>
      <c r="BK7" s="272"/>
      <c r="BL7" s="8"/>
    </row>
    <row r="8" spans="2:64" ht="14.25" customHeight="1" x14ac:dyDescent="0.3">
      <c r="B8" s="5"/>
      <c r="C8" s="7" t="s">
        <v>135</v>
      </c>
      <c r="D8" s="81">
        <f>CONFIG!$D$7</f>
        <v>44197</v>
      </c>
      <c r="E8" s="81">
        <f t="shared" ref="E8:BK8" si="0">DATE(YEAR(D8),MONTH(D8)+1,DAY(D8))</f>
        <v>44228</v>
      </c>
      <c r="F8" s="81">
        <f t="shared" si="0"/>
        <v>44256</v>
      </c>
      <c r="G8" s="81">
        <f t="shared" si="0"/>
        <v>44287</v>
      </c>
      <c r="H8" s="81">
        <f t="shared" si="0"/>
        <v>44317</v>
      </c>
      <c r="I8" s="81">
        <f t="shared" si="0"/>
        <v>44348</v>
      </c>
      <c r="J8" s="81">
        <f t="shared" si="0"/>
        <v>44378</v>
      </c>
      <c r="K8" s="81">
        <f t="shared" si="0"/>
        <v>44409</v>
      </c>
      <c r="L8" s="81">
        <f t="shared" si="0"/>
        <v>44440</v>
      </c>
      <c r="M8" s="81">
        <f t="shared" si="0"/>
        <v>44470</v>
      </c>
      <c r="N8" s="81">
        <f t="shared" si="0"/>
        <v>44501</v>
      </c>
      <c r="O8" s="81">
        <f t="shared" si="0"/>
        <v>44531</v>
      </c>
      <c r="P8" s="81">
        <f t="shared" si="0"/>
        <v>44562</v>
      </c>
      <c r="Q8" s="81">
        <f t="shared" si="0"/>
        <v>44593</v>
      </c>
      <c r="R8" s="81">
        <f t="shared" si="0"/>
        <v>44621</v>
      </c>
      <c r="S8" s="81">
        <f t="shared" si="0"/>
        <v>44652</v>
      </c>
      <c r="T8" s="81">
        <f t="shared" si="0"/>
        <v>44682</v>
      </c>
      <c r="U8" s="81">
        <f t="shared" si="0"/>
        <v>44713</v>
      </c>
      <c r="V8" s="81">
        <f t="shared" si="0"/>
        <v>44743</v>
      </c>
      <c r="W8" s="81">
        <f t="shared" si="0"/>
        <v>44774</v>
      </c>
      <c r="X8" s="81">
        <f t="shared" si="0"/>
        <v>44805</v>
      </c>
      <c r="Y8" s="81">
        <f t="shared" si="0"/>
        <v>44835</v>
      </c>
      <c r="Z8" s="81">
        <f t="shared" si="0"/>
        <v>44866</v>
      </c>
      <c r="AA8" s="81">
        <f t="shared" si="0"/>
        <v>44896</v>
      </c>
      <c r="AB8" s="81">
        <f t="shared" si="0"/>
        <v>44927</v>
      </c>
      <c r="AC8" s="81">
        <f t="shared" si="0"/>
        <v>44958</v>
      </c>
      <c r="AD8" s="81">
        <f t="shared" si="0"/>
        <v>44986</v>
      </c>
      <c r="AE8" s="81">
        <f t="shared" si="0"/>
        <v>45017</v>
      </c>
      <c r="AF8" s="81">
        <f t="shared" si="0"/>
        <v>45047</v>
      </c>
      <c r="AG8" s="81">
        <f t="shared" si="0"/>
        <v>45078</v>
      </c>
      <c r="AH8" s="81">
        <f t="shared" si="0"/>
        <v>45108</v>
      </c>
      <c r="AI8" s="81">
        <f t="shared" si="0"/>
        <v>45139</v>
      </c>
      <c r="AJ8" s="81">
        <f t="shared" si="0"/>
        <v>45170</v>
      </c>
      <c r="AK8" s="81">
        <f t="shared" si="0"/>
        <v>45200</v>
      </c>
      <c r="AL8" s="81">
        <f t="shared" si="0"/>
        <v>45231</v>
      </c>
      <c r="AM8" s="81">
        <f t="shared" si="0"/>
        <v>45261</v>
      </c>
      <c r="AN8" s="81">
        <f t="shared" si="0"/>
        <v>45292</v>
      </c>
      <c r="AO8" s="81">
        <f t="shared" si="0"/>
        <v>45323</v>
      </c>
      <c r="AP8" s="81">
        <f t="shared" si="0"/>
        <v>45352</v>
      </c>
      <c r="AQ8" s="81">
        <f t="shared" si="0"/>
        <v>45383</v>
      </c>
      <c r="AR8" s="81">
        <f t="shared" si="0"/>
        <v>45413</v>
      </c>
      <c r="AS8" s="81">
        <f t="shared" si="0"/>
        <v>45444</v>
      </c>
      <c r="AT8" s="81">
        <f t="shared" si="0"/>
        <v>45474</v>
      </c>
      <c r="AU8" s="81">
        <f t="shared" si="0"/>
        <v>45505</v>
      </c>
      <c r="AV8" s="81">
        <f t="shared" si="0"/>
        <v>45536</v>
      </c>
      <c r="AW8" s="81">
        <f t="shared" si="0"/>
        <v>45566</v>
      </c>
      <c r="AX8" s="81">
        <f t="shared" si="0"/>
        <v>45597</v>
      </c>
      <c r="AY8" s="81">
        <f t="shared" si="0"/>
        <v>45627</v>
      </c>
      <c r="AZ8" s="81">
        <f t="shared" si="0"/>
        <v>45658</v>
      </c>
      <c r="BA8" s="81">
        <f t="shared" si="0"/>
        <v>45689</v>
      </c>
      <c r="BB8" s="81">
        <f t="shared" si="0"/>
        <v>45717</v>
      </c>
      <c r="BC8" s="81">
        <f t="shared" si="0"/>
        <v>45748</v>
      </c>
      <c r="BD8" s="81">
        <f t="shared" si="0"/>
        <v>45778</v>
      </c>
      <c r="BE8" s="81">
        <f t="shared" si="0"/>
        <v>45809</v>
      </c>
      <c r="BF8" s="81">
        <f t="shared" si="0"/>
        <v>45839</v>
      </c>
      <c r="BG8" s="81">
        <f t="shared" si="0"/>
        <v>45870</v>
      </c>
      <c r="BH8" s="81">
        <f t="shared" si="0"/>
        <v>45901</v>
      </c>
      <c r="BI8" s="81">
        <f t="shared" si="0"/>
        <v>45931</v>
      </c>
      <c r="BJ8" s="81">
        <f t="shared" si="0"/>
        <v>45962</v>
      </c>
      <c r="BK8" s="81">
        <f t="shared" si="0"/>
        <v>45992</v>
      </c>
      <c r="BL8" s="8"/>
    </row>
    <row r="9" spans="2:64" ht="14.25" customHeight="1" x14ac:dyDescent="0.3">
      <c r="B9" s="5"/>
      <c r="C9" s="85" t="str">
        <f>CONFIG!$C$14</f>
        <v>Activité de revenu 1</v>
      </c>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8"/>
    </row>
    <row r="10" spans="2:64" ht="14.25" customHeight="1" x14ac:dyDescent="0.3">
      <c r="B10" s="5"/>
      <c r="C10" s="85" t="str">
        <f>CONFIG!$C$15</f>
        <v>Activité de revenu 2</v>
      </c>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8"/>
    </row>
    <row r="11" spans="2:64" ht="14.25" customHeight="1" x14ac:dyDescent="0.3">
      <c r="B11" s="5"/>
      <c r="C11" s="85" t="str">
        <f>CONFIG!$C$16</f>
        <v>ETC …</v>
      </c>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8"/>
    </row>
    <row r="12" spans="2:64" ht="14.25" customHeight="1" x14ac:dyDescent="0.3">
      <c r="B12" s="5"/>
      <c r="C12" s="85">
        <f>CONFIG!$C$17</f>
        <v>0</v>
      </c>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8"/>
    </row>
    <row r="13" spans="2:64" ht="14.25" customHeight="1" x14ac:dyDescent="0.3">
      <c r="B13" s="5"/>
      <c r="C13" s="85">
        <f>CONFIG!$C$18</f>
        <v>0</v>
      </c>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8"/>
    </row>
    <row r="14" spans="2:64" ht="14.25" customHeight="1" x14ac:dyDescent="0.3">
      <c r="B14" s="5"/>
      <c r="C14" s="85">
        <f>CONFIG!$C$19</f>
        <v>0</v>
      </c>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8"/>
    </row>
    <row r="15" spans="2:64" ht="14.25" customHeight="1" x14ac:dyDescent="0.3">
      <c r="B15" s="5"/>
      <c r="C15" s="85">
        <f>CONFIG!$C$20</f>
        <v>0</v>
      </c>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8"/>
    </row>
    <row r="16" spans="2:64" ht="14.25" customHeight="1" x14ac:dyDescent="0.3">
      <c r="B16" s="5"/>
      <c r="C16" s="85">
        <f>CONFIG!$C$21</f>
        <v>0</v>
      </c>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8"/>
    </row>
    <row r="17" spans="2:64" ht="14.25" customHeight="1" x14ac:dyDescent="0.3">
      <c r="B17" s="5"/>
      <c r="C17" s="85">
        <f>CONFIG!$C$22</f>
        <v>0</v>
      </c>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8"/>
    </row>
    <row r="18" spans="2:64" ht="14.25" customHeight="1" x14ac:dyDescent="0.3">
      <c r="B18" s="5"/>
      <c r="C18" s="85">
        <f>CONFIG!$C$23</f>
        <v>0</v>
      </c>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8"/>
    </row>
    <row r="19" spans="2:64" ht="14.25" customHeight="1" x14ac:dyDescent="0.3">
      <c r="B19" s="5"/>
      <c r="C19" s="85">
        <f>CONFIG!$C$24</f>
        <v>0</v>
      </c>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8"/>
    </row>
    <row r="20" spans="2:64" ht="14.25" customHeight="1" x14ac:dyDescent="0.3">
      <c r="B20" s="5"/>
      <c r="C20" s="85">
        <f>CONFIG!$C$25</f>
        <v>0</v>
      </c>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8"/>
    </row>
    <row r="21" spans="2:64" ht="14.25" customHeight="1" x14ac:dyDescent="0.3">
      <c r="B21" s="40"/>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3"/>
    </row>
    <row r="22" spans="2:64" ht="14.25" customHeight="1" x14ac:dyDescent="0.25"/>
    <row r="23" spans="2:64" ht="14.25" customHeight="1" x14ac:dyDescent="0.25"/>
    <row r="24" spans="2:64" ht="14.25" customHeight="1" x14ac:dyDescent="0.25"/>
    <row r="25" spans="2:64" ht="14.25" customHeight="1" x14ac:dyDescent="0.25"/>
    <row r="26" spans="2:64" ht="14.25" customHeight="1" x14ac:dyDescent="0.25"/>
    <row r="27" spans="2:64" ht="14.25" customHeight="1" x14ac:dyDescent="0.25"/>
    <row r="28" spans="2:64" ht="14.25" customHeight="1" x14ac:dyDescent="0.25"/>
    <row r="29" spans="2:64" ht="14.25" customHeight="1" x14ac:dyDescent="0.25"/>
    <row r="30" spans="2:64" ht="14.25" customHeight="1" x14ac:dyDescent="0.25"/>
    <row r="31" spans="2:64" ht="14.25" customHeight="1" x14ac:dyDescent="0.25"/>
    <row r="32" spans="2:64"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D7:O7"/>
    <mergeCell ref="P7:AA7"/>
    <mergeCell ref="AB7:AM7"/>
    <mergeCell ref="AN7:AY7"/>
    <mergeCell ref="AZ7:BK7"/>
  </mergeCells>
  <pageMargins left="0.70866141732283472" right="0.70866141732283472" top="0.74803149606299213" bottom="0.74803149606299213" header="0" footer="0"/>
  <pageSetup paperSize="9" orientation="landscape"/>
  <colBreaks count="4" manualBreakCount="4">
    <brk id="51" man="1"/>
    <brk id="39" man="1"/>
    <brk id="27" man="1"/>
    <brk id="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B1:BL1000"/>
  <sheetViews>
    <sheetView showGridLines="0" workbookViewId="0">
      <selection activeCell="D25" sqref="D25"/>
    </sheetView>
  </sheetViews>
  <sheetFormatPr baseColWidth="10" defaultColWidth="12.59765625" defaultRowHeight="15" customHeight="1" x14ac:dyDescent="0.25"/>
  <cols>
    <col min="1" max="1" width="2.69921875" customWidth="1"/>
    <col min="2" max="2" width="3.09765625" customWidth="1"/>
    <col min="3" max="3" width="31.19921875" customWidth="1"/>
    <col min="4" max="63" width="10" customWidth="1"/>
    <col min="64" max="64" width="3.09765625" customWidth="1"/>
  </cols>
  <sheetData>
    <row r="1" spans="2:64" ht="14.25" customHeight="1" x14ac:dyDescent="0.25"/>
    <row r="2" spans="2:64" ht="14.25" customHeight="1" x14ac:dyDescent="0.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3"/>
    </row>
    <row r="3" spans="2:64" ht="14.25" customHeight="1" x14ac:dyDescent="0.3">
      <c r="B3" s="5"/>
      <c r="C3" s="22" t="s">
        <v>134</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8"/>
    </row>
    <row r="4" spans="2:64" ht="14.25" customHeight="1" x14ac:dyDescent="0.3">
      <c r="B4" s="5"/>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8"/>
    </row>
    <row r="5" spans="2:64" ht="14.25" customHeight="1" x14ac:dyDescent="0.3">
      <c r="B5" s="5"/>
      <c r="C5" s="266" t="s">
        <v>316</v>
      </c>
      <c r="D5" s="64"/>
      <c r="E5" s="9"/>
      <c r="F5" s="170"/>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8"/>
    </row>
    <row r="6" spans="2:64" ht="14.25" customHeight="1" x14ac:dyDescent="0.3">
      <c r="B6" s="5"/>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8"/>
    </row>
    <row r="7" spans="2:64" ht="14.25" customHeight="1" x14ac:dyDescent="0.3">
      <c r="B7" s="5"/>
      <c r="C7" s="169"/>
      <c r="D7" s="297">
        <f>YEAR(CONFIG!D7)</f>
        <v>2021</v>
      </c>
      <c r="E7" s="278"/>
      <c r="F7" s="278"/>
      <c r="G7" s="278"/>
      <c r="H7" s="278"/>
      <c r="I7" s="278"/>
      <c r="J7" s="278"/>
      <c r="K7" s="278"/>
      <c r="L7" s="278"/>
      <c r="M7" s="278"/>
      <c r="N7" s="278"/>
      <c r="O7" s="272"/>
      <c r="P7" s="297">
        <f>+D7+1</f>
        <v>2022</v>
      </c>
      <c r="Q7" s="278"/>
      <c r="R7" s="278"/>
      <c r="S7" s="278"/>
      <c r="T7" s="278"/>
      <c r="U7" s="278"/>
      <c r="V7" s="278"/>
      <c r="W7" s="278"/>
      <c r="X7" s="278"/>
      <c r="Y7" s="278"/>
      <c r="Z7" s="278"/>
      <c r="AA7" s="272"/>
      <c r="AB7" s="297">
        <f>+P7+1</f>
        <v>2023</v>
      </c>
      <c r="AC7" s="278"/>
      <c r="AD7" s="278"/>
      <c r="AE7" s="278"/>
      <c r="AF7" s="278"/>
      <c r="AG7" s="278"/>
      <c r="AH7" s="278"/>
      <c r="AI7" s="278"/>
      <c r="AJ7" s="278"/>
      <c r="AK7" s="278"/>
      <c r="AL7" s="278"/>
      <c r="AM7" s="272"/>
      <c r="AN7" s="297">
        <f>+AB7+1</f>
        <v>2024</v>
      </c>
      <c r="AO7" s="278"/>
      <c r="AP7" s="278"/>
      <c r="AQ7" s="278"/>
      <c r="AR7" s="278"/>
      <c r="AS7" s="278"/>
      <c r="AT7" s="278"/>
      <c r="AU7" s="278"/>
      <c r="AV7" s="278"/>
      <c r="AW7" s="278"/>
      <c r="AX7" s="278"/>
      <c r="AY7" s="272"/>
      <c r="AZ7" s="297">
        <f>+AN7+1</f>
        <v>2025</v>
      </c>
      <c r="BA7" s="278"/>
      <c r="BB7" s="278"/>
      <c r="BC7" s="278"/>
      <c r="BD7" s="278"/>
      <c r="BE7" s="278"/>
      <c r="BF7" s="278"/>
      <c r="BG7" s="278"/>
      <c r="BH7" s="278"/>
      <c r="BI7" s="278"/>
      <c r="BJ7" s="278"/>
      <c r="BK7" s="272"/>
      <c r="BL7" s="8"/>
    </row>
    <row r="8" spans="2:64" ht="14.25" customHeight="1" x14ac:dyDescent="0.3">
      <c r="B8" s="5"/>
      <c r="C8" s="7" t="s">
        <v>136</v>
      </c>
      <c r="D8" s="81">
        <f>CONFIG!$D$7</f>
        <v>44197</v>
      </c>
      <c r="E8" s="81">
        <f t="shared" ref="E8:BK8" si="0">DATE(YEAR(D8),MONTH(D8)+1,DAY(D8))</f>
        <v>44228</v>
      </c>
      <c r="F8" s="81">
        <f t="shared" si="0"/>
        <v>44256</v>
      </c>
      <c r="G8" s="81">
        <f t="shared" si="0"/>
        <v>44287</v>
      </c>
      <c r="H8" s="81">
        <f t="shared" si="0"/>
        <v>44317</v>
      </c>
      <c r="I8" s="81">
        <f t="shared" si="0"/>
        <v>44348</v>
      </c>
      <c r="J8" s="81">
        <f t="shared" si="0"/>
        <v>44378</v>
      </c>
      <c r="K8" s="81">
        <f t="shared" si="0"/>
        <v>44409</v>
      </c>
      <c r="L8" s="81">
        <f t="shared" si="0"/>
        <v>44440</v>
      </c>
      <c r="M8" s="81">
        <f t="shared" si="0"/>
        <v>44470</v>
      </c>
      <c r="N8" s="81">
        <f t="shared" si="0"/>
        <v>44501</v>
      </c>
      <c r="O8" s="81">
        <f t="shared" si="0"/>
        <v>44531</v>
      </c>
      <c r="P8" s="81">
        <f t="shared" si="0"/>
        <v>44562</v>
      </c>
      <c r="Q8" s="81">
        <f t="shared" si="0"/>
        <v>44593</v>
      </c>
      <c r="R8" s="81">
        <f t="shared" si="0"/>
        <v>44621</v>
      </c>
      <c r="S8" s="81">
        <f t="shared" si="0"/>
        <v>44652</v>
      </c>
      <c r="T8" s="81">
        <f t="shared" si="0"/>
        <v>44682</v>
      </c>
      <c r="U8" s="81">
        <f t="shared" si="0"/>
        <v>44713</v>
      </c>
      <c r="V8" s="81">
        <f t="shared" si="0"/>
        <v>44743</v>
      </c>
      <c r="W8" s="81">
        <f t="shared" si="0"/>
        <v>44774</v>
      </c>
      <c r="X8" s="81">
        <f t="shared" si="0"/>
        <v>44805</v>
      </c>
      <c r="Y8" s="81">
        <f t="shared" si="0"/>
        <v>44835</v>
      </c>
      <c r="Z8" s="81">
        <f t="shared" si="0"/>
        <v>44866</v>
      </c>
      <c r="AA8" s="81">
        <f t="shared" si="0"/>
        <v>44896</v>
      </c>
      <c r="AB8" s="81">
        <f t="shared" si="0"/>
        <v>44927</v>
      </c>
      <c r="AC8" s="81">
        <f t="shared" si="0"/>
        <v>44958</v>
      </c>
      <c r="AD8" s="81">
        <f t="shared" si="0"/>
        <v>44986</v>
      </c>
      <c r="AE8" s="81">
        <f t="shared" si="0"/>
        <v>45017</v>
      </c>
      <c r="AF8" s="81">
        <f t="shared" si="0"/>
        <v>45047</v>
      </c>
      <c r="AG8" s="81">
        <f t="shared" si="0"/>
        <v>45078</v>
      </c>
      <c r="AH8" s="81">
        <f t="shared" si="0"/>
        <v>45108</v>
      </c>
      <c r="AI8" s="81">
        <f t="shared" si="0"/>
        <v>45139</v>
      </c>
      <c r="AJ8" s="81">
        <f t="shared" si="0"/>
        <v>45170</v>
      </c>
      <c r="AK8" s="81">
        <f t="shared" si="0"/>
        <v>45200</v>
      </c>
      <c r="AL8" s="81">
        <f t="shared" si="0"/>
        <v>45231</v>
      </c>
      <c r="AM8" s="81">
        <f t="shared" si="0"/>
        <v>45261</v>
      </c>
      <c r="AN8" s="81">
        <f t="shared" si="0"/>
        <v>45292</v>
      </c>
      <c r="AO8" s="81">
        <f t="shared" si="0"/>
        <v>45323</v>
      </c>
      <c r="AP8" s="81">
        <f t="shared" si="0"/>
        <v>45352</v>
      </c>
      <c r="AQ8" s="81">
        <f t="shared" si="0"/>
        <v>45383</v>
      </c>
      <c r="AR8" s="81">
        <f t="shared" si="0"/>
        <v>45413</v>
      </c>
      <c r="AS8" s="81">
        <f t="shared" si="0"/>
        <v>45444</v>
      </c>
      <c r="AT8" s="81">
        <f t="shared" si="0"/>
        <v>45474</v>
      </c>
      <c r="AU8" s="81">
        <f t="shared" si="0"/>
        <v>45505</v>
      </c>
      <c r="AV8" s="81">
        <f t="shared" si="0"/>
        <v>45536</v>
      </c>
      <c r="AW8" s="81">
        <f t="shared" si="0"/>
        <v>45566</v>
      </c>
      <c r="AX8" s="81">
        <f t="shared" si="0"/>
        <v>45597</v>
      </c>
      <c r="AY8" s="81">
        <f t="shared" si="0"/>
        <v>45627</v>
      </c>
      <c r="AZ8" s="81">
        <f t="shared" si="0"/>
        <v>45658</v>
      </c>
      <c r="BA8" s="81">
        <f t="shared" si="0"/>
        <v>45689</v>
      </c>
      <c r="BB8" s="81">
        <f t="shared" si="0"/>
        <v>45717</v>
      </c>
      <c r="BC8" s="81">
        <f t="shared" si="0"/>
        <v>45748</v>
      </c>
      <c r="BD8" s="81">
        <f t="shared" si="0"/>
        <v>45778</v>
      </c>
      <c r="BE8" s="81">
        <f t="shared" si="0"/>
        <v>45809</v>
      </c>
      <c r="BF8" s="81">
        <f t="shared" si="0"/>
        <v>45839</v>
      </c>
      <c r="BG8" s="81">
        <f t="shared" si="0"/>
        <v>45870</v>
      </c>
      <c r="BH8" s="81">
        <f t="shared" si="0"/>
        <v>45901</v>
      </c>
      <c r="BI8" s="81">
        <f t="shared" si="0"/>
        <v>45931</v>
      </c>
      <c r="BJ8" s="81">
        <f t="shared" si="0"/>
        <v>45962</v>
      </c>
      <c r="BK8" s="81">
        <f t="shared" si="0"/>
        <v>45992</v>
      </c>
      <c r="BL8" s="8"/>
    </row>
    <row r="9" spans="2:64" ht="14.25" customHeight="1" x14ac:dyDescent="0.3">
      <c r="B9" s="5"/>
      <c r="C9" s="85" t="str">
        <f>CONFIG!$C$14</f>
        <v>Activité de revenu 1</v>
      </c>
      <c r="D9" s="86">
        <f t="array" ref="D9">((CONFIG!$G14*Commandes!D9)+IF(ROUND((D$8-CONFIG!$D$7)/31,0)&gt;=(CONFIG!$E14+CONFIG!$F14),INDEX(Commandes!$D9:$BK9,,COLUMN(D$8)-COLUMN($D$8)+1-(CONFIG!$E14+CONFIG!$F14)),0)*CONFIG!$H14)*CONFIG!$D14</f>
        <v>0</v>
      </c>
      <c r="E9" s="86">
        <f t="array" ref="E9">((CONFIG!$G14*Commandes!E9)+IF(ROUND((E$8-CONFIG!$D$7)/31,0)&gt;=(CONFIG!$E14+CONFIG!$F14),INDEX(Commandes!$D9:$BK9,,COLUMN(E$8)-COLUMN($D$8)+1-(CONFIG!$E14+CONFIG!$F14)),0)*CONFIG!$H14)*CONFIG!$D14</f>
        <v>0</v>
      </c>
      <c r="F9" s="86">
        <f t="array" ref="F9">((CONFIG!$G14*Commandes!F9)+IF(ROUND((F$8-CONFIG!$D$7)/31,0)&gt;=(CONFIG!$E14+CONFIG!$F14),INDEX(Commandes!$D9:$BK9,,COLUMN(F$8)-COLUMN($D$8)+1-(CONFIG!$E14+CONFIG!$F14)),0)*CONFIG!$H14)*CONFIG!$D14</f>
        <v>0</v>
      </c>
      <c r="G9" s="86">
        <f t="array" ref="G9">((CONFIG!$G14*Commandes!G9)+IF(ROUND((G$8-CONFIG!$D$7)/31,0)&gt;=(CONFIG!$E14+CONFIG!$F14),INDEX(Commandes!$D9:$BK9,,COLUMN(G$8)-COLUMN($D$8)+1-(CONFIG!$E14+CONFIG!$F14)),0)*CONFIG!$H14)*CONFIG!$D14</f>
        <v>0</v>
      </c>
      <c r="H9" s="86">
        <f t="array" ref="H9">((CONFIG!$G14*Commandes!H9)+IF(ROUND((H$8-CONFIG!$D$7)/31,0)&gt;=(CONFIG!$E14+CONFIG!$F14),INDEX(Commandes!$D9:$BK9,,COLUMN(H$8)-COLUMN($D$8)+1-(CONFIG!$E14+CONFIG!$F14)),0)*CONFIG!$H14)*CONFIG!$D14</f>
        <v>0</v>
      </c>
      <c r="I9" s="86">
        <f t="array" ref="I9">((CONFIG!$G14*Commandes!I9)+IF(ROUND((I$8-CONFIG!$D$7)/31,0)&gt;=(CONFIG!$E14+CONFIG!$F14),INDEX(Commandes!$D9:$BK9,,COLUMN(I$8)-COLUMN($D$8)+1-(CONFIG!$E14+CONFIG!$F14)),0)*CONFIG!$H14)*CONFIG!$D14</f>
        <v>0</v>
      </c>
      <c r="J9" s="86">
        <f t="array" ref="J9">((CONFIG!$G14*Commandes!J9)+IF(ROUND((J$8-CONFIG!$D$7)/31,0)&gt;=(CONFIG!$E14+CONFIG!$F14),INDEX(Commandes!$D9:$BK9,,COLUMN(J$8)-COLUMN($D$8)+1-(CONFIG!$E14+CONFIG!$F14)),0)*CONFIG!$H14)*CONFIG!$D14</f>
        <v>0</v>
      </c>
      <c r="K9" s="86">
        <f t="array" ref="K9">((CONFIG!$G14*Commandes!K9)+IF(ROUND((K$8-CONFIG!$D$7)/31,0)&gt;=(CONFIG!$E14+CONFIG!$F14),INDEX(Commandes!$D9:$BK9,,COLUMN(K$8)-COLUMN($D$8)+1-(CONFIG!$E14+CONFIG!$F14)),0)*CONFIG!$H14)*CONFIG!$D14</f>
        <v>0</v>
      </c>
      <c r="L9" s="86">
        <f t="array" ref="L9">((CONFIG!$G14*Commandes!L9)+IF(ROUND((L$8-CONFIG!$D$7)/31,0)&gt;=(CONFIG!$E14+CONFIG!$F14),INDEX(Commandes!$D9:$BK9,,COLUMN(L$8)-COLUMN($D$8)+1-(CONFIG!$E14+CONFIG!$F14)),0)*CONFIG!$H14)*CONFIG!$D14</f>
        <v>0</v>
      </c>
      <c r="M9" s="86">
        <f t="array" ref="M9">((CONFIG!$G14*Commandes!M9)+IF(ROUND((M$8-CONFIG!$D$7)/31,0)&gt;=(CONFIG!$E14+CONFIG!$F14),INDEX(Commandes!$D9:$BK9,,COLUMN(M$8)-COLUMN($D$8)+1-(CONFIG!$E14+CONFIG!$F14)),0)*CONFIG!$H14)*CONFIG!$D14</f>
        <v>0</v>
      </c>
      <c r="N9" s="86">
        <f t="array" ref="N9">((CONFIG!$G14*Commandes!N9)+IF(ROUND((N$8-CONFIG!$D$7)/31,0)&gt;=(CONFIG!$E14+CONFIG!$F14),INDEX(Commandes!$D9:$BK9,,COLUMN(N$8)-COLUMN($D$8)+1-(CONFIG!$E14+CONFIG!$F14)),0)*CONFIG!$H14)*CONFIG!$D14</f>
        <v>0</v>
      </c>
      <c r="O9" s="86">
        <f t="array" ref="O9">((CONFIG!$G14*Commandes!O9)+IF(ROUND((O$8-CONFIG!$D$7)/31,0)&gt;=(CONFIG!$E14+CONFIG!$F14),INDEX(Commandes!$D9:$BK9,,COLUMN(O$8)-COLUMN($D$8)+1-(CONFIG!$E14+CONFIG!$F14)),0)*CONFIG!$H14)*CONFIG!$D14</f>
        <v>0</v>
      </c>
      <c r="P9" s="86">
        <f t="array" ref="P9">((CONFIG!$G14*Commandes!P9)+IF(ROUND((P$8-CONFIG!$D$7)/31,0)&gt;=(CONFIG!$E14+CONFIG!$F14),INDEX(Commandes!$D9:$BK9,,COLUMN(P$8)-COLUMN($D$8)+1-(CONFIG!$E14+CONFIG!$F14)),0)*CONFIG!$H14)*CONFIG!$D14</f>
        <v>0</v>
      </c>
      <c r="Q9" s="86">
        <f t="array" ref="Q9">((CONFIG!$G14*Commandes!Q9)+IF(ROUND((Q$8-CONFIG!$D$7)/31,0)&gt;=(CONFIG!$E14+CONFIG!$F14),INDEX(Commandes!$D9:$BK9,,COLUMN(Q$8)-COLUMN($D$8)+1-(CONFIG!$E14+CONFIG!$F14)),0)*CONFIG!$H14)*CONFIG!$D14</f>
        <v>0</v>
      </c>
      <c r="R9" s="86">
        <f t="array" ref="R9">((CONFIG!$G14*Commandes!R9)+IF(ROUND((R$8-CONFIG!$D$7)/31,0)&gt;=(CONFIG!$E14+CONFIG!$F14),INDEX(Commandes!$D9:$BK9,,COLUMN(R$8)-COLUMN($D$8)+1-(CONFIG!$E14+CONFIG!$F14)),0)*CONFIG!$H14)*CONFIG!$D14</f>
        <v>0</v>
      </c>
      <c r="S9" s="86">
        <f t="array" ref="S9">((CONFIG!$G14*Commandes!S9)+IF(ROUND((S$8-CONFIG!$D$7)/31,0)&gt;=(CONFIG!$E14+CONFIG!$F14),INDEX(Commandes!$D9:$BK9,,COLUMN(S$8)-COLUMN($D$8)+1-(CONFIG!$E14+CONFIG!$F14)),0)*CONFIG!$H14)*CONFIG!$D14</f>
        <v>0</v>
      </c>
      <c r="T9" s="86">
        <f t="array" ref="T9">((CONFIG!$G14*Commandes!T9)+IF(ROUND((T$8-CONFIG!$D$7)/31,0)&gt;=(CONFIG!$E14+CONFIG!$F14),INDEX(Commandes!$D9:$BK9,,COLUMN(T$8)-COLUMN($D$8)+1-(CONFIG!$E14+CONFIG!$F14)),0)*CONFIG!$H14)*CONFIG!$D14</f>
        <v>0</v>
      </c>
      <c r="U9" s="86">
        <f t="array" ref="U9">((CONFIG!$G14*Commandes!U9)+IF(ROUND((U$8-CONFIG!$D$7)/31,0)&gt;=(CONFIG!$E14+CONFIG!$F14),INDEX(Commandes!$D9:$BK9,,COLUMN(U$8)-COLUMN($D$8)+1-(CONFIG!$E14+CONFIG!$F14)),0)*CONFIG!$H14)*CONFIG!$D14</f>
        <v>0</v>
      </c>
      <c r="V9" s="86">
        <f t="array" ref="V9">((CONFIG!$G14*Commandes!V9)+IF(ROUND((V$8-CONFIG!$D$7)/31,0)&gt;=(CONFIG!$E14+CONFIG!$F14),INDEX(Commandes!$D9:$BK9,,COLUMN(V$8)-COLUMN($D$8)+1-(CONFIG!$E14+CONFIG!$F14)),0)*CONFIG!$H14)*CONFIG!$D14</f>
        <v>0</v>
      </c>
      <c r="W9" s="86">
        <f t="array" ref="W9">((CONFIG!$G14*Commandes!W9)+IF(ROUND((W$8-CONFIG!$D$7)/31,0)&gt;=(CONFIG!$E14+CONFIG!$F14),INDEX(Commandes!$D9:$BK9,,COLUMN(W$8)-COLUMN($D$8)+1-(CONFIG!$E14+CONFIG!$F14)),0)*CONFIG!$H14)*CONFIG!$D14</f>
        <v>0</v>
      </c>
      <c r="X9" s="86">
        <f t="array" ref="X9">((CONFIG!$G14*Commandes!X9)+IF(ROUND((X$8-CONFIG!$D$7)/31,0)&gt;=(CONFIG!$E14+CONFIG!$F14),INDEX(Commandes!$D9:$BK9,,COLUMN(X$8)-COLUMN($D$8)+1-(CONFIG!$E14+CONFIG!$F14)),0)*CONFIG!$H14)*CONFIG!$D14</f>
        <v>0</v>
      </c>
      <c r="Y9" s="86">
        <f t="array" ref="Y9">((CONFIG!$G14*Commandes!Y9)+IF(ROUND((Y$8-CONFIG!$D$7)/31,0)&gt;=(CONFIG!$E14+CONFIG!$F14),INDEX(Commandes!$D9:$BK9,,COLUMN(Y$8)-COLUMN($D$8)+1-(CONFIG!$E14+CONFIG!$F14)),0)*CONFIG!$H14)*CONFIG!$D14</f>
        <v>0</v>
      </c>
      <c r="Z9" s="86">
        <f t="array" ref="Z9">((CONFIG!$G14*Commandes!Z9)+IF(ROUND((Z$8-CONFIG!$D$7)/31,0)&gt;=(CONFIG!$E14+CONFIG!$F14),INDEX(Commandes!$D9:$BK9,,COLUMN(Z$8)-COLUMN($D$8)+1-(CONFIG!$E14+CONFIG!$F14)),0)*CONFIG!$H14)*CONFIG!$D14</f>
        <v>0</v>
      </c>
      <c r="AA9" s="86">
        <f t="array" ref="AA9">((CONFIG!$G14*Commandes!AA9)+IF(ROUND((AA$8-CONFIG!$D$7)/31,0)&gt;=(CONFIG!$E14+CONFIG!$F14),INDEX(Commandes!$D9:$BK9,,COLUMN(AA$8)-COLUMN($D$8)+1-(CONFIG!$E14+CONFIG!$F14)),0)*CONFIG!$H14)*CONFIG!$D14</f>
        <v>0</v>
      </c>
      <c r="AB9" s="86">
        <f t="array" ref="AB9">((CONFIG!$G14*Commandes!AB9)+IF(ROUND((AB$8-CONFIG!$D$7)/31,0)&gt;=(CONFIG!$E14+CONFIG!$F14),INDEX(Commandes!$D9:$BK9,,COLUMN(AB$8)-COLUMN($D$8)+1-(CONFIG!$E14+CONFIG!$F14)),0)*CONFIG!$H14)*CONFIG!$D14</f>
        <v>0</v>
      </c>
      <c r="AC9" s="86">
        <f t="array" ref="AC9">((CONFIG!$G14*Commandes!AC9)+IF(ROUND((AC$8-CONFIG!$D$7)/31,0)&gt;=(CONFIG!$E14+CONFIG!$F14),INDEX(Commandes!$D9:$BK9,,COLUMN(AC$8)-COLUMN($D$8)+1-(CONFIG!$E14+CONFIG!$F14)),0)*CONFIG!$H14)*CONFIG!$D14</f>
        <v>0</v>
      </c>
      <c r="AD9" s="86">
        <f t="array" ref="AD9">((CONFIG!$G14*Commandes!AD9)+IF(ROUND((AD$8-CONFIG!$D$7)/31,0)&gt;=(CONFIG!$E14+CONFIG!$F14),INDEX(Commandes!$D9:$BK9,,COLUMN(AD$8)-COLUMN($D$8)+1-(CONFIG!$E14+CONFIG!$F14)),0)*CONFIG!$H14)*CONFIG!$D14</f>
        <v>0</v>
      </c>
      <c r="AE9" s="86">
        <f t="array" ref="AE9">((CONFIG!$G14*Commandes!AE9)+IF(ROUND((AE$8-CONFIG!$D$7)/31,0)&gt;=(CONFIG!$E14+CONFIG!$F14),INDEX(Commandes!$D9:$BK9,,COLUMN(AE$8)-COLUMN($D$8)+1-(CONFIG!$E14+CONFIG!$F14)),0)*CONFIG!$H14)*CONFIG!$D14</f>
        <v>0</v>
      </c>
      <c r="AF9" s="86">
        <f t="array" ref="AF9">((CONFIG!$G14*Commandes!AF9)+IF(ROUND((AF$8-CONFIG!$D$7)/31,0)&gt;=(CONFIG!$E14+CONFIG!$F14),INDEX(Commandes!$D9:$BK9,,COLUMN(AF$8)-COLUMN($D$8)+1-(CONFIG!$E14+CONFIG!$F14)),0)*CONFIG!$H14)*CONFIG!$D14</f>
        <v>0</v>
      </c>
      <c r="AG9" s="86">
        <f t="array" ref="AG9">((CONFIG!$G14*Commandes!AG9)+IF(ROUND((AG$8-CONFIG!$D$7)/31,0)&gt;=(CONFIG!$E14+CONFIG!$F14),INDEX(Commandes!$D9:$BK9,,COLUMN(AG$8)-COLUMN($D$8)+1-(CONFIG!$E14+CONFIG!$F14)),0)*CONFIG!$H14)*CONFIG!$D14</f>
        <v>0</v>
      </c>
      <c r="AH9" s="86">
        <f t="array" ref="AH9">((CONFIG!$G14*Commandes!AH9)+IF(ROUND((AH$8-CONFIG!$D$7)/31,0)&gt;=(CONFIG!$E14+CONFIG!$F14),INDEX(Commandes!$D9:$BK9,,COLUMN(AH$8)-COLUMN($D$8)+1-(CONFIG!$E14+CONFIG!$F14)),0)*CONFIG!$H14)*CONFIG!$D14</f>
        <v>0</v>
      </c>
      <c r="AI9" s="86">
        <f t="array" ref="AI9">((CONFIG!$G14*Commandes!AI9)+IF(ROUND((AI$8-CONFIG!$D$7)/31,0)&gt;=(CONFIG!$E14+CONFIG!$F14),INDEX(Commandes!$D9:$BK9,,COLUMN(AI$8)-COLUMN($D$8)+1-(CONFIG!$E14+CONFIG!$F14)),0)*CONFIG!$H14)*CONFIG!$D14</f>
        <v>0</v>
      </c>
      <c r="AJ9" s="86">
        <f t="array" ref="AJ9">((CONFIG!$G14*Commandes!AJ9)+IF(ROUND((AJ$8-CONFIG!$D$7)/31,0)&gt;=(CONFIG!$E14+CONFIG!$F14),INDEX(Commandes!$D9:$BK9,,COLUMN(AJ$8)-COLUMN($D$8)+1-(CONFIG!$E14+CONFIG!$F14)),0)*CONFIG!$H14)*CONFIG!$D14</f>
        <v>0</v>
      </c>
      <c r="AK9" s="86">
        <f t="array" ref="AK9">((CONFIG!$G14*Commandes!AK9)+IF(ROUND((AK$8-CONFIG!$D$7)/31,0)&gt;=(CONFIG!$E14+CONFIG!$F14),INDEX(Commandes!$D9:$BK9,,COLUMN(AK$8)-COLUMN($D$8)+1-(CONFIG!$E14+CONFIG!$F14)),0)*CONFIG!$H14)*CONFIG!$D14</f>
        <v>0</v>
      </c>
      <c r="AL9" s="86">
        <f t="array" ref="AL9">((CONFIG!$G14*Commandes!AL9)+IF(ROUND((AL$8-CONFIG!$D$7)/31,0)&gt;=(CONFIG!$E14+CONFIG!$F14),INDEX(Commandes!$D9:$BK9,,COLUMN(AL$8)-COLUMN($D$8)+1-(CONFIG!$E14+CONFIG!$F14)),0)*CONFIG!$H14)*CONFIG!$D14</f>
        <v>0</v>
      </c>
      <c r="AM9" s="86">
        <f t="array" ref="AM9">((CONFIG!$G14*Commandes!AM9)+IF(ROUND((AM$8-CONFIG!$D$7)/31,0)&gt;=(CONFIG!$E14+CONFIG!$F14),INDEX(Commandes!$D9:$BK9,,COLUMN(AM$8)-COLUMN($D$8)+1-(CONFIG!$E14+CONFIG!$F14)),0)*CONFIG!$H14)*CONFIG!$D14</f>
        <v>0</v>
      </c>
      <c r="AN9" s="86">
        <f t="array" ref="AN9">((CONFIG!$G14*Commandes!AN9)+IF(ROUND((AN$8-CONFIG!$D$7)/31,0)&gt;=(CONFIG!$E14+CONFIG!$F14),INDEX(Commandes!$D9:$BK9,,COLUMN(AN$8)-COLUMN($D$8)+1-(CONFIG!$E14+CONFIG!$F14)),0)*CONFIG!$H14)*CONFIG!$D14</f>
        <v>0</v>
      </c>
      <c r="AO9" s="86">
        <f t="array" ref="AO9">((CONFIG!$G14*Commandes!AO9)+IF(ROUND((AO$8-CONFIG!$D$7)/31,0)&gt;=(CONFIG!$E14+CONFIG!$F14),INDEX(Commandes!$D9:$BK9,,COLUMN(AO$8)-COLUMN($D$8)+1-(CONFIG!$E14+CONFIG!$F14)),0)*CONFIG!$H14)*CONFIG!$D14</f>
        <v>0</v>
      </c>
      <c r="AP9" s="86">
        <f t="array" ref="AP9">((CONFIG!$G14*Commandes!AP9)+IF(ROUND((AP$8-CONFIG!$D$7)/31,0)&gt;=(CONFIG!$E14+CONFIG!$F14),INDEX(Commandes!$D9:$BK9,,COLUMN(AP$8)-COLUMN($D$8)+1-(CONFIG!$E14+CONFIG!$F14)),0)*CONFIG!$H14)*CONFIG!$D14</f>
        <v>0</v>
      </c>
      <c r="AQ9" s="86">
        <f t="array" ref="AQ9">((CONFIG!$G14*Commandes!AQ9)+IF(ROUND((AQ$8-CONFIG!$D$7)/31,0)&gt;=(CONFIG!$E14+CONFIG!$F14),INDEX(Commandes!$D9:$BK9,,COLUMN(AQ$8)-COLUMN($D$8)+1-(CONFIG!$E14+CONFIG!$F14)),0)*CONFIG!$H14)*CONFIG!$D14</f>
        <v>0</v>
      </c>
      <c r="AR9" s="86">
        <f t="array" ref="AR9">((CONFIG!$G14*Commandes!AR9)+IF(ROUND((AR$8-CONFIG!$D$7)/31,0)&gt;=(CONFIG!$E14+CONFIG!$F14),INDEX(Commandes!$D9:$BK9,,COLUMN(AR$8)-COLUMN($D$8)+1-(CONFIG!$E14+CONFIG!$F14)),0)*CONFIG!$H14)*CONFIG!$D14</f>
        <v>0</v>
      </c>
      <c r="AS9" s="86">
        <f t="array" ref="AS9">((CONFIG!$G14*Commandes!AS9)+IF(ROUND((AS$8-CONFIG!$D$7)/31,0)&gt;=(CONFIG!$E14+CONFIG!$F14),INDEX(Commandes!$D9:$BK9,,COLUMN(AS$8)-COLUMN($D$8)+1-(CONFIG!$E14+CONFIG!$F14)),0)*CONFIG!$H14)*CONFIG!$D14</f>
        <v>0</v>
      </c>
      <c r="AT9" s="86">
        <f t="array" ref="AT9">((CONFIG!$G14*Commandes!AT9)+IF(ROUND((AT$8-CONFIG!$D$7)/31,0)&gt;=(CONFIG!$E14+CONFIG!$F14),INDEX(Commandes!$D9:$BK9,,COLUMN(AT$8)-COLUMN($D$8)+1-(CONFIG!$E14+CONFIG!$F14)),0)*CONFIG!$H14)*CONFIG!$D14</f>
        <v>0</v>
      </c>
      <c r="AU9" s="86">
        <f t="array" ref="AU9">((CONFIG!$G14*Commandes!AU9)+IF(ROUND((AU$8-CONFIG!$D$7)/31,0)&gt;=(CONFIG!$E14+CONFIG!$F14),INDEX(Commandes!$D9:$BK9,,COLUMN(AU$8)-COLUMN($D$8)+1-(CONFIG!$E14+CONFIG!$F14)),0)*CONFIG!$H14)*CONFIG!$D14</f>
        <v>0</v>
      </c>
      <c r="AV9" s="86">
        <f t="array" ref="AV9">((CONFIG!$G14*Commandes!AV9)+IF(ROUND((AV$8-CONFIG!$D$7)/31,0)&gt;=(CONFIG!$E14+CONFIG!$F14),INDEX(Commandes!$D9:$BK9,,COLUMN(AV$8)-COLUMN($D$8)+1-(CONFIG!$E14+CONFIG!$F14)),0)*CONFIG!$H14)*CONFIG!$D14</f>
        <v>0</v>
      </c>
      <c r="AW9" s="86">
        <f t="array" ref="AW9">((CONFIG!$G14*Commandes!AW9)+IF(ROUND((AW$8-CONFIG!$D$7)/31,0)&gt;=(CONFIG!$E14+CONFIG!$F14),INDEX(Commandes!$D9:$BK9,,COLUMN(AW$8)-COLUMN($D$8)+1-(CONFIG!$E14+CONFIG!$F14)),0)*CONFIG!$H14)*CONFIG!$D14</f>
        <v>0</v>
      </c>
      <c r="AX9" s="86">
        <f t="array" ref="AX9">((CONFIG!$G14*Commandes!AX9)+IF(ROUND((AX$8-CONFIG!$D$7)/31,0)&gt;=(CONFIG!$E14+CONFIG!$F14),INDEX(Commandes!$D9:$BK9,,COLUMN(AX$8)-COLUMN($D$8)+1-(CONFIG!$E14+CONFIG!$F14)),0)*CONFIG!$H14)*CONFIG!$D14</f>
        <v>0</v>
      </c>
      <c r="AY9" s="86">
        <f t="array" ref="AY9">((CONFIG!$G14*Commandes!AY9)+IF(ROUND((AY$8-CONFIG!$D$7)/31,0)&gt;=(CONFIG!$E14+CONFIG!$F14),INDEX(Commandes!$D9:$BK9,,COLUMN(AY$8)-COLUMN($D$8)+1-(CONFIG!$E14+CONFIG!$F14)),0)*CONFIG!$H14)*CONFIG!$D14</f>
        <v>0</v>
      </c>
      <c r="AZ9" s="86">
        <f t="array" ref="AZ9">((CONFIG!$G14*Commandes!AZ9)+IF(ROUND((AZ$8-CONFIG!$D$7)/31,0)&gt;=(CONFIG!$E14+CONFIG!$F14),INDEX(Commandes!$D9:$BK9,,COLUMN(AZ$8)-COLUMN($D$8)+1-(CONFIG!$E14+CONFIG!$F14)),0)*CONFIG!$H14)*CONFIG!$D14</f>
        <v>0</v>
      </c>
      <c r="BA9" s="86">
        <f t="array" ref="BA9">((CONFIG!$G14*Commandes!BA9)+IF(ROUND((BA$8-CONFIG!$D$7)/31,0)&gt;=(CONFIG!$E14+CONFIG!$F14),INDEX(Commandes!$D9:$BK9,,COLUMN(BA$8)-COLUMN($D$8)+1-(CONFIG!$E14+CONFIG!$F14)),0)*CONFIG!$H14)*CONFIG!$D14</f>
        <v>0</v>
      </c>
      <c r="BB9" s="86">
        <f t="array" ref="BB9">((CONFIG!$G14*Commandes!BB9)+IF(ROUND((BB$8-CONFIG!$D$7)/31,0)&gt;=(CONFIG!$E14+CONFIG!$F14),INDEX(Commandes!$D9:$BK9,,COLUMN(BB$8)-COLUMN($D$8)+1-(CONFIG!$E14+CONFIG!$F14)),0)*CONFIG!$H14)*CONFIG!$D14</f>
        <v>0</v>
      </c>
      <c r="BC9" s="86">
        <f t="array" ref="BC9">((CONFIG!$G14*Commandes!BC9)+IF(ROUND((BC$8-CONFIG!$D$7)/31,0)&gt;=(CONFIG!$E14+CONFIG!$F14),INDEX(Commandes!$D9:$BK9,,COLUMN(BC$8)-COLUMN($D$8)+1-(CONFIG!$E14+CONFIG!$F14)),0)*CONFIG!$H14)*CONFIG!$D14</f>
        <v>0</v>
      </c>
      <c r="BD9" s="86">
        <f t="array" ref="BD9">((CONFIG!$G14*Commandes!BD9)+IF(ROUND((BD$8-CONFIG!$D$7)/31,0)&gt;=(CONFIG!$E14+CONFIG!$F14),INDEX(Commandes!$D9:$BK9,,COLUMN(BD$8)-COLUMN($D$8)+1-(CONFIG!$E14+CONFIG!$F14)),0)*CONFIG!$H14)*CONFIG!$D14</f>
        <v>0</v>
      </c>
      <c r="BE9" s="86">
        <f t="array" ref="BE9">((CONFIG!$G14*Commandes!BE9)+IF(ROUND((BE$8-CONFIG!$D$7)/31,0)&gt;=(CONFIG!$E14+CONFIG!$F14),INDEX(Commandes!$D9:$BK9,,COLUMN(BE$8)-COLUMN($D$8)+1-(CONFIG!$E14+CONFIG!$F14)),0)*CONFIG!$H14)*CONFIG!$D14</f>
        <v>0</v>
      </c>
      <c r="BF9" s="86">
        <f t="array" ref="BF9">((CONFIG!$G14*Commandes!BF9)+IF(ROUND((BF$8-CONFIG!$D$7)/31,0)&gt;=(CONFIG!$E14+CONFIG!$F14),INDEX(Commandes!$D9:$BK9,,COLUMN(BF$8)-COLUMN($D$8)+1-(CONFIG!$E14+CONFIG!$F14)),0)*CONFIG!$H14)*CONFIG!$D14</f>
        <v>0</v>
      </c>
      <c r="BG9" s="86">
        <f t="array" ref="BG9">((CONFIG!$G14*Commandes!BG9)+IF(ROUND((BG$8-CONFIG!$D$7)/31,0)&gt;=(CONFIG!$E14+CONFIG!$F14),INDEX(Commandes!$D9:$BK9,,COLUMN(BG$8)-COLUMN($D$8)+1-(CONFIG!$E14+CONFIG!$F14)),0)*CONFIG!$H14)*CONFIG!$D14</f>
        <v>0</v>
      </c>
      <c r="BH9" s="86">
        <f t="array" ref="BH9">((CONFIG!$G14*Commandes!BH9)+IF(ROUND((BH$8-CONFIG!$D$7)/31,0)&gt;=(CONFIG!$E14+CONFIG!$F14),INDEX(Commandes!$D9:$BK9,,COLUMN(BH$8)-COLUMN($D$8)+1-(CONFIG!$E14+CONFIG!$F14)),0)*CONFIG!$H14)*CONFIG!$D14</f>
        <v>0</v>
      </c>
      <c r="BI9" s="86">
        <f t="array" ref="BI9">((CONFIG!$G14*Commandes!BI9)+IF(ROUND((BI$8-CONFIG!$D$7)/31,0)&gt;=(CONFIG!$E14+CONFIG!$F14),INDEX(Commandes!$D9:$BK9,,COLUMN(BI$8)-COLUMN($D$8)+1-(CONFIG!$E14+CONFIG!$F14)),0)*CONFIG!$H14)*CONFIG!$D14</f>
        <v>0</v>
      </c>
      <c r="BJ9" s="86">
        <f t="array" ref="BJ9">((CONFIG!$G14*Commandes!BJ9)+IF(ROUND((BJ$8-CONFIG!$D$7)/31,0)&gt;=(CONFIG!$E14+CONFIG!$F14),INDEX(Commandes!$D9:$BK9,,COLUMN(BJ$8)-COLUMN($D$8)+1-(CONFIG!$E14+CONFIG!$F14)),0)*CONFIG!$H14)*CONFIG!$D14</f>
        <v>0</v>
      </c>
      <c r="BK9" s="86">
        <f t="array" ref="BK9">((CONFIG!$G14*Commandes!BK9)+IF(ROUND((BK$8-CONFIG!$D$7)/31,0)&gt;=(CONFIG!$E14+CONFIG!$F14),INDEX(Commandes!$D9:$BK9,,COLUMN(BK$8)-COLUMN($D$8)+1-(CONFIG!$E14+CONFIG!$F14)),0)*CONFIG!$H14)*CONFIG!$D14</f>
        <v>0</v>
      </c>
      <c r="BL9" s="8"/>
    </row>
    <row r="10" spans="2:64" ht="14.25" customHeight="1" x14ac:dyDescent="0.3">
      <c r="B10" s="5"/>
      <c r="C10" s="85" t="str">
        <f>CONFIG!$C$15</f>
        <v>Activité de revenu 2</v>
      </c>
      <c r="D10" s="86">
        <f t="array" ref="D10">((CONFIG!$G15*Commandes!D10)+IF(ROUND((D$8-CONFIG!$D$7)/31,0)&gt;=(CONFIG!$E15+CONFIG!$F15),INDEX(Commandes!$D10:$BK10,,COLUMN(D$8)-COLUMN($D$8)+1-(CONFIG!$E15+CONFIG!$F15)),0)*CONFIG!$H15)*CONFIG!$D15</f>
        <v>0</v>
      </c>
      <c r="E10" s="86">
        <f t="array" ref="E10">((CONFIG!$G15*Commandes!E10)+IF(ROUND((E$8-CONFIG!$D$7)/31,0)&gt;=(CONFIG!$E15+CONFIG!$F15),INDEX(Commandes!$D10:$BK10,,COLUMN(E$8)-COLUMN($D$8)+1-(CONFIG!$E15+CONFIG!$F15)),0)*CONFIG!$H15)*CONFIG!$D15</f>
        <v>0</v>
      </c>
      <c r="F10" s="86">
        <f t="array" ref="F10">((CONFIG!$G15*Commandes!F10)+IF(ROUND((F$8-CONFIG!$D$7)/31,0)&gt;=(CONFIG!$E15+CONFIG!$F15),INDEX(Commandes!$D10:$BK10,,COLUMN(F$8)-COLUMN($D$8)+1-(CONFIG!$E15+CONFIG!$F15)),0)*CONFIG!$H15)*CONFIG!$D15</f>
        <v>0</v>
      </c>
      <c r="G10" s="86">
        <f t="array" ref="G10">((CONFIG!$G15*Commandes!G10)+IF(ROUND((G$8-CONFIG!$D$7)/31,0)&gt;=(CONFIG!$E15+CONFIG!$F15),INDEX(Commandes!$D10:$BK10,,COLUMN(G$8)-COLUMN($D$8)+1-(CONFIG!$E15+CONFIG!$F15)),0)*CONFIG!$H15)*CONFIG!$D15</f>
        <v>0</v>
      </c>
      <c r="H10" s="86">
        <f t="array" ref="H10">((CONFIG!$G15*Commandes!H10)+IF(ROUND((H$8-CONFIG!$D$7)/31,0)&gt;=(CONFIG!$E15+CONFIG!$F15),INDEX(Commandes!$D10:$BK10,,COLUMN(H$8)-COLUMN($D$8)+1-(CONFIG!$E15+CONFIG!$F15)),0)*CONFIG!$H15)*CONFIG!$D15</f>
        <v>0</v>
      </c>
      <c r="I10" s="86">
        <f t="array" ref="I10">((CONFIG!$G15*Commandes!I10)+IF(ROUND((I$8-CONFIG!$D$7)/31,0)&gt;=(CONFIG!$E15+CONFIG!$F15),INDEX(Commandes!$D10:$BK10,,COLUMN(I$8)-COLUMN($D$8)+1-(CONFIG!$E15+CONFIG!$F15)),0)*CONFIG!$H15)*CONFIG!$D15</f>
        <v>0</v>
      </c>
      <c r="J10" s="86">
        <f t="array" ref="J10">((CONFIG!$G15*Commandes!J10)+IF(ROUND((J$8-CONFIG!$D$7)/31,0)&gt;=(CONFIG!$E15+CONFIG!$F15),INDEX(Commandes!$D10:$BK10,,COLUMN(J$8)-COLUMN($D$8)+1-(CONFIG!$E15+CONFIG!$F15)),0)*CONFIG!$H15)*CONFIG!$D15</f>
        <v>0</v>
      </c>
      <c r="K10" s="86">
        <f t="array" ref="K10">((CONFIG!$G15*Commandes!K10)+IF(ROUND((K$8-CONFIG!$D$7)/31,0)&gt;=(CONFIG!$E15+CONFIG!$F15),INDEX(Commandes!$D10:$BK10,,COLUMN(K$8)-COLUMN($D$8)+1-(CONFIG!$E15+CONFIG!$F15)),0)*CONFIG!$H15)*CONFIG!$D15</f>
        <v>0</v>
      </c>
      <c r="L10" s="86">
        <f t="array" ref="L10">((CONFIG!$G15*Commandes!L10)+IF(ROUND((L$8-CONFIG!$D$7)/31,0)&gt;=(CONFIG!$E15+CONFIG!$F15),INDEX(Commandes!$D10:$BK10,,COLUMN(L$8)-COLUMN($D$8)+1-(CONFIG!$E15+CONFIG!$F15)),0)*CONFIG!$H15)*CONFIG!$D15</f>
        <v>0</v>
      </c>
      <c r="M10" s="86">
        <f t="array" ref="M10">((CONFIG!$G15*Commandes!M10)+IF(ROUND((M$8-CONFIG!$D$7)/31,0)&gt;=(CONFIG!$E15+CONFIG!$F15),INDEX(Commandes!$D10:$BK10,,COLUMN(M$8)-COLUMN($D$8)+1-(CONFIG!$E15+CONFIG!$F15)),0)*CONFIG!$H15)*CONFIG!$D15</f>
        <v>0</v>
      </c>
      <c r="N10" s="86">
        <f t="array" ref="N10">((CONFIG!$G15*Commandes!N10)+IF(ROUND((N$8-CONFIG!$D$7)/31,0)&gt;=(CONFIG!$E15+CONFIG!$F15),INDEX(Commandes!$D10:$BK10,,COLUMN(N$8)-COLUMN($D$8)+1-(CONFIG!$E15+CONFIG!$F15)),0)*CONFIG!$H15)*CONFIG!$D15</f>
        <v>0</v>
      </c>
      <c r="O10" s="86">
        <f t="array" ref="O10">((CONFIG!$G15*Commandes!O10)+IF(ROUND((O$8-CONFIG!$D$7)/31,0)&gt;=(CONFIG!$E15+CONFIG!$F15),INDEX(Commandes!$D10:$BK10,,COLUMN(O$8)-COLUMN($D$8)+1-(CONFIG!$E15+CONFIG!$F15)),0)*CONFIG!$H15)*CONFIG!$D15</f>
        <v>0</v>
      </c>
      <c r="P10" s="86">
        <f t="array" ref="P10">((CONFIG!$G15*Commandes!P10)+IF(ROUND((P$8-CONFIG!$D$7)/31,0)&gt;=(CONFIG!$E15+CONFIG!$F15),INDEX(Commandes!$D10:$BK10,,COLUMN(P$8)-COLUMN($D$8)+1-(CONFIG!$E15+CONFIG!$F15)),0)*CONFIG!$H15)*CONFIG!$D15</f>
        <v>0</v>
      </c>
      <c r="Q10" s="86">
        <f t="array" ref="Q10">((CONFIG!$G15*Commandes!Q10)+IF(ROUND((Q$8-CONFIG!$D$7)/31,0)&gt;=(CONFIG!$E15+CONFIG!$F15),INDEX(Commandes!$D10:$BK10,,COLUMN(Q$8)-COLUMN($D$8)+1-(CONFIG!$E15+CONFIG!$F15)),0)*CONFIG!$H15)*CONFIG!$D15</f>
        <v>0</v>
      </c>
      <c r="R10" s="86">
        <f t="array" ref="R10">((CONFIG!$G15*Commandes!R10)+IF(ROUND((R$8-CONFIG!$D$7)/31,0)&gt;=(CONFIG!$E15+CONFIG!$F15),INDEX(Commandes!$D10:$BK10,,COLUMN(R$8)-COLUMN($D$8)+1-(CONFIG!$E15+CONFIG!$F15)),0)*CONFIG!$H15)*CONFIG!$D15</f>
        <v>0</v>
      </c>
      <c r="S10" s="86">
        <f t="array" ref="S10">((CONFIG!$G15*Commandes!S10)+IF(ROUND((S$8-CONFIG!$D$7)/31,0)&gt;=(CONFIG!$E15+CONFIG!$F15),INDEX(Commandes!$D10:$BK10,,COLUMN(S$8)-COLUMN($D$8)+1-(CONFIG!$E15+CONFIG!$F15)),0)*CONFIG!$H15)*CONFIG!$D15</f>
        <v>0</v>
      </c>
      <c r="T10" s="86">
        <f t="array" ref="T10">((CONFIG!$G15*Commandes!T10)+IF(ROUND((T$8-CONFIG!$D$7)/31,0)&gt;=(CONFIG!$E15+CONFIG!$F15),INDEX(Commandes!$D10:$BK10,,COLUMN(T$8)-COLUMN($D$8)+1-(CONFIG!$E15+CONFIG!$F15)),0)*CONFIG!$H15)*CONFIG!$D15</f>
        <v>0</v>
      </c>
      <c r="U10" s="86">
        <f t="array" ref="U10">((CONFIG!$G15*Commandes!U10)+IF(ROUND((U$8-CONFIG!$D$7)/31,0)&gt;=(CONFIG!$E15+CONFIG!$F15),INDEX(Commandes!$D10:$BK10,,COLUMN(U$8)-COLUMN($D$8)+1-(CONFIG!$E15+CONFIG!$F15)),0)*CONFIG!$H15)*CONFIG!$D15</f>
        <v>0</v>
      </c>
      <c r="V10" s="86">
        <f t="array" ref="V10">((CONFIG!$G15*Commandes!V10)+IF(ROUND((V$8-CONFIG!$D$7)/31,0)&gt;=(CONFIG!$E15+CONFIG!$F15),INDEX(Commandes!$D10:$BK10,,COLUMN(V$8)-COLUMN($D$8)+1-(CONFIG!$E15+CONFIG!$F15)),0)*CONFIG!$H15)*CONFIG!$D15</f>
        <v>0</v>
      </c>
      <c r="W10" s="86">
        <f t="array" ref="W10">((CONFIG!$G15*Commandes!W10)+IF(ROUND((W$8-CONFIG!$D$7)/31,0)&gt;=(CONFIG!$E15+CONFIG!$F15),INDEX(Commandes!$D10:$BK10,,COLUMN(W$8)-COLUMN($D$8)+1-(CONFIG!$E15+CONFIG!$F15)),0)*CONFIG!$H15)*CONFIG!$D15</f>
        <v>0</v>
      </c>
      <c r="X10" s="86">
        <f t="array" ref="X10">((CONFIG!$G15*Commandes!X10)+IF(ROUND((X$8-CONFIG!$D$7)/31,0)&gt;=(CONFIG!$E15+CONFIG!$F15),INDEX(Commandes!$D10:$BK10,,COLUMN(X$8)-COLUMN($D$8)+1-(CONFIG!$E15+CONFIG!$F15)),0)*CONFIG!$H15)*CONFIG!$D15</f>
        <v>0</v>
      </c>
      <c r="Y10" s="86">
        <f t="array" ref="Y10">((CONFIG!$G15*Commandes!Y10)+IF(ROUND((Y$8-CONFIG!$D$7)/31,0)&gt;=(CONFIG!$E15+CONFIG!$F15),INDEX(Commandes!$D10:$BK10,,COLUMN(Y$8)-COLUMN($D$8)+1-(CONFIG!$E15+CONFIG!$F15)),0)*CONFIG!$H15)*CONFIG!$D15</f>
        <v>0</v>
      </c>
      <c r="Z10" s="86">
        <f t="array" ref="Z10">((CONFIG!$G15*Commandes!Z10)+IF(ROUND((Z$8-CONFIG!$D$7)/31,0)&gt;=(CONFIG!$E15+CONFIG!$F15),INDEX(Commandes!$D10:$BK10,,COLUMN(Z$8)-COLUMN($D$8)+1-(CONFIG!$E15+CONFIG!$F15)),0)*CONFIG!$H15)*CONFIG!$D15</f>
        <v>0</v>
      </c>
      <c r="AA10" s="86">
        <f t="array" ref="AA10">((CONFIG!$G15*Commandes!AA10)+IF(ROUND((AA$8-CONFIG!$D$7)/31,0)&gt;=(CONFIG!$E15+CONFIG!$F15),INDEX(Commandes!$D10:$BK10,,COLUMN(AA$8)-COLUMN($D$8)+1-(CONFIG!$E15+CONFIG!$F15)),0)*CONFIG!$H15)*CONFIG!$D15</f>
        <v>0</v>
      </c>
      <c r="AB10" s="86">
        <f t="array" ref="AB10">((CONFIG!$G15*Commandes!AB10)+IF(ROUND((AB$8-CONFIG!$D$7)/31,0)&gt;=(CONFIG!$E15+CONFIG!$F15),INDEX(Commandes!$D10:$BK10,,COLUMN(AB$8)-COLUMN($D$8)+1-(CONFIG!$E15+CONFIG!$F15)),0)*CONFIG!$H15)*CONFIG!$D15</f>
        <v>0</v>
      </c>
      <c r="AC10" s="86">
        <f t="array" ref="AC10">((CONFIG!$G15*Commandes!AC10)+IF(ROUND((AC$8-CONFIG!$D$7)/31,0)&gt;=(CONFIG!$E15+CONFIG!$F15),INDEX(Commandes!$D10:$BK10,,COLUMN(AC$8)-COLUMN($D$8)+1-(CONFIG!$E15+CONFIG!$F15)),0)*CONFIG!$H15)*CONFIG!$D15</f>
        <v>0</v>
      </c>
      <c r="AD10" s="86">
        <f t="array" ref="AD10">((CONFIG!$G15*Commandes!AD10)+IF(ROUND((AD$8-CONFIG!$D$7)/31,0)&gt;=(CONFIG!$E15+CONFIG!$F15),INDEX(Commandes!$D10:$BK10,,COLUMN(AD$8)-COLUMN($D$8)+1-(CONFIG!$E15+CONFIG!$F15)),0)*CONFIG!$H15)*CONFIG!$D15</f>
        <v>0</v>
      </c>
      <c r="AE10" s="86">
        <f t="array" ref="AE10">((CONFIG!$G15*Commandes!AE10)+IF(ROUND((AE$8-CONFIG!$D$7)/31,0)&gt;=(CONFIG!$E15+CONFIG!$F15),INDEX(Commandes!$D10:$BK10,,COLUMN(AE$8)-COLUMN($D$8)+1-(CONFIG!$E15+CONFIG!$F15)),0)*CONFIG!$H15)*CONFIG!$D15</f>
        <v>0</v>
      </c>
      <c r="AF10" s="86">
        <f t="array" ref="AF10">((CONFIG!$G15*Commandes!AF10)+IF(ROUND((AF$8-CONFIG!$D$7)/31,0)&gt;=(CONFIG!$E15+CONFIG!$F15),INDEX(Commandes!$D10:$BK10,,COLUMN(AF$8)-COLUMN($D$8)+1-(CONFIG!$E15+CONFIG!$F15)),0)*CONFIG!$H15)*CONFIG!$D15</f>
        <v>0</v>
      </c>
      <c r="AG10" s="86">
        <f t="array" ref="AG10">((CONFIG!$G15*Commandes!AG10)+IF(ROUND((AG$8-CONFIG!$D$7)/31,0)&gt;=(CONFIG!$E15+CONFIG!$F15),INDEX(Commandes!$D10:$BK10,,COLUMN(AG$8)-COLUMN($D$8)+1-(CONFIG!$E15+CONFIG!$F15)),0)*CONFIG!$H15)*CONFIG!$D15</f>
        <v>0</v>
      </c>
      <c r="AH10" s="86">
        <f t="array" ref="AH10">((CONFIG!$G15*Commandes!AH10)+IF(ROUND((AH$8-CONFIG!$D$7)/31,0)&gt;=(CONFIG!$E15+CONFIG!$F15),INDEX(Commandes!$D10:$BK10,,COLUMN(AH$8)-COLUMN($D$8)+1-(CONFIG!$E15+CONFIG!$F15)),0)*CONFIG!$H15)*CONFIG!$D15</f>
        <v>0</v>
      </c>
      <c r="AI10" s="86">
        <f t="array" ref="AI10">((CONFIG!$G15*Commandes!AI10)+IF(ROUND((AI$8-CONFIG!$D$7)/31,0)&gt;=(CONFIG!$E15+CONFIG!$F15),INDEX(Commandes!$D10:$BK10,,COLUMN(AI$8)-COLUMN($D$8)+1-(CONFIG!$E15+CONFIG!$F15)),0)*CONFIG!$H15)*CONFIG!$D15</f>
        <v>0</v>
      </c>
      <c r="AJ10" s="86">
        <f t="array" ref="AJ10">((CONFIG!$G15*Commandes!AJ10)+IF(ROUND((AJ$8-CONFIG!$D$7)/31,0)&gt;=(CONFIG!$E15+CONFIG!$F15),INDEX(Commandes!$D10:$BK10,,COLUMN(AJ$8)-COLUMN($D$8)+1-(CONFIG!$E15+CONFIG!$F15)),0)*CONFIG!$H15)*CONFIG!$D15</f>
        <v>0</v>
      </c>
      <c r="AK10" s="86">
        <f t="array" ref="AK10">((CONFIG!$G15*Commandes!AK10)+IF(ROUND((AK$8-CONFIG!$D$7)/31,0)&gt;=(CONFIG!$E15+CONFIG!$F15),INDEX(Commandes!$D10:$BK10,,COLUMN(AK$8)-COLUMN($D$8)+1-(CONFIG!$E15+CONFIG!$F15)),0)*CONFIG!$H15)*CONFIG!$D15</f>
        <v>0</v>
      </c>
      <c r="AL10" s="86">
        <f t="array" ref="AL10">((CONFIG!$G15*Commandes!AL10)+IF(ROUND((AL$8-CONFIG!$D$7)/31,0)&gt;=(CONFIG!$E15+CONFIG!$F15),INDEX(Commandes!$D10:$BK10,,COLUMN(AL$8)-COLUMN($D$8)+1-(CONFIG!$E15+CONFIG!$F15)),0)*CONFIG!$H15)*CONFIG!$D15</f>
        <v>0</v>
      </c>
      <c r="AM10" s="86">
        <f t="array" ref="AM10">((CONFIG!$G15*Commandes!AM10)+IF(ROUND((AM$8-CONFIG!$D$7)/31,0)&gt;=(CONFIG!$E15+CONFIG!$F15),INDEX(Commandes!$D10:$BK10,,COLUMN(AM$8)-COLUMN($D$8)+1-(CONFIG!$E15+CONFIG!$F15)),0)*CONFIG!$H15)*CONFIG!$D15</f>
        <v>0</v>
      </c>
      <c r="AN10" s="86">
        <f t="array" ref="AN10">((CONFIG!$G15*Commandes!AN10)+IF(ROUND((AN$8-CONFIG!$D$7)/31,0)&gt;=(CONFIG!$E15+CONFIG!$F15),INDEX(Commandes!$D10:$BK10,,COLUMN(AN$8)-COLUMN($D$8)+1-(CONFIG!$E15+CONFIG!$F15)),0)*CONFIG!$H15)*CONFIG!$D15</f>
        <v>0</v>
      </c>
      <c r="AO10" s="86">
        <f t="array" ref="AO10">((CONFIG!$G15*Commandes!AO10)+IF(ROUND((AO$8-CONFIG!$D$7)/31,0)&gt;=(CONFIG!$E15+CONFIG!$F15),INDEX(Commandes!$D10:$BK10,,COLUMN(AO$8)-COLUMN($D$8)+1-(CONFIG!$E15+CONFIG!$F15)),0)*CONFIG!$H15)*CONFIG!$D15</f>
        <v>0</v>
      </c>
      <c r="AP10" s="86">
        <f t="array" ref="AP10">((CONFIG!$G15*Commandes!AP10)+IF(ROUND((AP$8-CONFIG!$D$7)/31,0)&gt;=(CONFIG!$E15+CONFIG!$F15),INDEX(Commandes!$D10:$BK10,,COLUMN(AP$8)-COLUMN($D$8)+1-(CONFIG!$E15+CONFIG!$F15)),0)*CONFIG!$H15)*CONFIG!$D15</f>
        <v>0</v>
      </c>
      <c r="AQ10" s="86">
        <f t="array" ref="AQ10">((CONFIG!$G15*Commandes!AQ10)+IF(ROUND((AQ$8-CONFIG!$D$7)/31,0)&gt;=(CONFIG!$E15+CONFIG!$F15),INDEX(Commandes!$D10:$BK10,,COLUMN(AQ$8)-COLUMN($D$8)+1-(CONFIG!$E15+CONFIG!$F15)),0)*CONFIG!$H15)*CONFIG!$D15</f>
        <v>0</v>
      </c>
      <c r="AR10" s="86">
        <f t="array" ref="AR10">((CONFIG!$G15*Commandes!AR10)+IF(ROUND((AR$8-CONFIG!$D$7)/31,0)&gt;=(CONFIG!$E15+CONFIG!$F15),INDEX(Commandes!$D10:$BK10,,COLUMN(AR$8)-COLUMN($D$8)+1-(CONFIG!$E15+CONFIG!$F15)),0)*CONFIG!$H15)*CONFIG!$D15</f>
        <v>0</v>
      </c>
      <c r="AS10" s="86">
        <f t="array" ref="AS10">((CONFIG!$G15*Commandes!AS10)+IF(ROUND((AS$8-CONFIG!$D$7)/31,0)&gt;=(CONFIG!$E15+CONFIG!$F15),INDEX(Commandes!$D10:$BK10,,COLUMN(AS$8)-COLUMN($D$8)+1-(CONFIG!$E15+CONFIG!$F15)),0)*CONFIG!$H15)*CONFIG!$D15</f>
        <v>0</v>
      </c>
      <c r="AT10" s="86">
        <f t="array" ref="AT10">((CONFIG!$G15*Commandes!AT10)+IF(ROUND((AT$8-CONFIG!$D$7)/31,0)&gt;=(CONFIG!$E15+CONFIG!$F15),INDEX(Commandes!$D10:$BK10,,COLUMN(AT$8)-COLUMN($D$8)+1-(CONFIG!$E15+CONFIG!$F15)),0)*CONFIG!$H15)*CONFIG!$D15</f>
        <v>0</v>
      </c>
      <c r="AU10" s="86">
        <f t="array" ref="AU10">((CONFIG!$G15*Commandes!AU10)+IF(ROUND((AU$8-CONFIG!$D$7)/31,0)&gt;=(CONFIG!$E15+CONFIG!$F15),INDEX(Commandes!$D10:$BK10,,COLUMN(AU$8)-COLUMN($D$8)+1-(CONFIG!$E15+CONFIG!$F15)),0)*CONFIG!$H15)*CONFIG!$D15</f>
        <v>0</v>
      </c>
      <c r="AV10" s="86">
        <f t="array" ref="AV10">((CONFIG!$G15*Commandes!AV10)+IF(ROUND((AV$8-CONFIG!$D$7)/31,0)&gt;=(CONFIG!$E15+CONFIG!$F15),INDEX(Commandes!$D10:$BK10,,COLUMN(AV$8)-COLUMN($D$8)+1-(CONFIG!$E15+CONFIG!$F15)),0)*CONFIG!$H15)*CONFIG!$D15</f>
        <v>0</v>
      </c>
      <c r="AW10" s="86">
        <f t="array" ref="AW10">((CONFIG!$G15*Commandes!AW10)+IF(ROUND((AW$8-CONFIG!$D$7)/31,0)&gt;=(CONFIG!$E15+CONFIG!$F15),INDEX(Commandes!$D10:$BK10,,COLUMN(AW$8)-COLUMN($D$8)+1-(CONFIG!$E15+CONFIG!$F15)),0)*CONFIG!$H15)*CONFIG!$D15</f>
        <v>0</v>
      </c>
      <c r="AX10" s="86">
        <f t="array" ref="AX10">((CONFIG!$G15*Commandes!AX10)+IF(ROUND((AX$8-CONFIG!$D$7)/31,0)&gt;=(CONFIG!$E15+CONFIG!$F15),INDEX(Commandes!$D10:$BK10,,COLUMN(AX$8)-COLUMN($D$8)+1-(CONFIG!$E15+CONFIG!$F15)),0)*CONFIG!$H15)*CONFIG!$D15</f>
        <v>0</v>
      </c>
      <c r="AY10" s="86">
        <f t="array" ref="AY10">((CONFIG!$G15*Commandes!AY10)+IF(ROUND((AY$8-CONFIG!$D$7)/31,0)&gt;=(CONFIG!$E15+CONFIG!$F15),INDEX(Commandes!$D10:$BK10,,COLUMN(AY$8)-COLUMN($D$8)+1-(CONFIG!$E15+CONFIG!$F15)),0)*CONFIG!$H15)*CONFIG!$D15</f>
        <v>0</v>
      </c>
      <c r="AZ10" s="86">
        <f t="array" ref="AZ10">((CONFIG!$G15*Commandes!AZ10)+IF(ROUND((AZ$8-CONFIG!$D$7)/31,0)&gt;=(CONFIG!$E15+CONFIG!$F15),INDEX(Commandes!$D10:$BK10,,COLUMN(AZ$8)-COLUMN($D$8)+1-(CONFIG!$E15+CONFIG!$F15)),0)*CONFIG!$H15)*CONFIG!$D15</f>
        <v>0</v>
      </c>
      <c r="BA10" s="86">
        <f t="array" ref="BA10">((CONFIG!$G15*Commandes!BA10)+IF(ROUND((BA$8-CONFIG!$D$7)/31,0)&gt;=(CONFIG!$E15+CONFIG!$F15),INDEX(Commandes!$D10:$BK10,,COLUMN(BA$8)-COLUMN($D$8)+1-(CONFIG!$E15+CONFIG!$F15)),0)*CONFIG!$H15)*CONFIG!$D15</f>
        <v>0</v>
      </c>
      <c r="BB10" s="86">
        <f t="array" ref="BB10">((CONFIG!$G15*Commandes!BB10)+IF(ROUND((BB$8-CONFIG!$D$7)/31,0)&gt;=(CONFIG!$E15+CONFIG!$F15),INDEX(Commandes!$D10:$BK10,,COLUMN(BB$8)-COLUMN($D$8)+1-(CONFIG!$E15+CONFIG!$F15)),0)*CONFIG!$H15)*CONFIG!$D15</f>
        <v>0</v>
      </c>
      <c r="BC10" s="86">
        <f t="array" ref="BC10">((CONFIG!$G15*Commandes!BC10)+IF(ROUND((BC$8-CONFIG!$D$7)/31,0)&gt;=(CONFIG!$E15+CONFIG!$F15),INDEX(Commandes!$D10:$BK10,,COLUMN(BC$8)-COLUMN($D$8)+1-(CONFIG!$E15+CONFIG!$F15)),0)*CONFIG!$H15)*CONFIG!$D15</f>
        <v>0</v>
      </c>
      <c r="BD10" s="86">
        <f t="array" ref="BD10">((CONFIG!$G15*Commandes!BD10)+IF(ROUND((BD$8-CONFIG!$D$7)/31,0)&gt;=(CONFIG!$E15+CONFIG!$F15),INDEX(Commandes!$D10:$BK10,,COLUMN(BD$8)-COLUMN($D$8)+1-(CONFIG!$E15+CONFIG!$F15)),0)*CONFIG!$H15)*CONFIG!$D15</f>
        <v>0</v>
      </c>
      <c r="BE10" s="86">
        <f t="array" ref="BE10">((CONFIG!$G15*Commandes!BE10)+IF(ROUND((BE$8-CONFIG!$D$7)/31,0)&gt;=(CONFIG!$E15+CONFIG!$F15),INDEX(Commandes!$D10:$BK10,,COLUMN(BE$8)-COLUMN($D$8)+1-(CONFIG!$E15+CONFIG!$F15)),0)*CONFIG!$H15)*CONFIG!$D15</f>
        <v>0</v>
      </c>
      <c r="BF10" s="86">
        <f t="array" ref="BF10">((CONFIG!$G15*Commandes!BF10)+IF(ROUND((BF$8-CONFIG!$D$7)/31,0)&gt;=(CONFIG!$E15+CONFIG!$F15),INDEX(Commandes!$D10:$BK10,,COLUMN(BF$8)-COLUMN($D$8)+1-(CONFIG!$E15+CONFIG!$F15)),0)*CONFIG!$H15)*CONFIG!$D15</f>
        <v>0</v>
      </c>
      <c r="BG10" s="86">
        <f t="array" ref="BG10">((CONFIG!$G15*Commandes!BG10)+IF(ROUND((BG$8-CONFIG!$D$7)/31,0)&gt;=(CONFIG!$E15+CONFIG!$F15),INDEX(Commandes!$D10:$BK10,,COLUMN(BG$8)-COLUMN($D$8)+1-(CONFIG!$E15+CONFIG!$F15)),0)*CONFIG!$H15)*CONFIG!$D15</f>
        <v>0</v>
      </c>
      <c r="BH10" s="86">
        <f t="array" ref="BH10">((CONFIG!$G15*Commandes!BH10)+IF(ROUND((BH$8-CONFIG!$D$7)/31,0)&gt;=(CONFIG!$E15+CONFIG!$F15),INDEX(Commandes!$D10:$BK10,,COLUMN(BH$8)-COLUMN($D$8)+1-(CONFIG!$E15+CONFIG!$F15)),0)*CONFIG!$H15)*CONFIG!$D15</f>
        <v>0</v>
      </c>
      <c r="BI10" s="86">
        <f t="array" ref="BI10">((CONFIG!$G15*Commandes!BI10)+IF(ROUND((BI$8-CONFIG!$D$7)/31,0)&gt;=(CONFIG!$E15+CONFIG!$F15),INDEX(Commandes!$D10:$BK10,,COLUMN(BI$8)-COLUMN($D$8)+1-(CONFIG!$E15+CONFIG!$F15)),0)*CONFIG!$H15)*CONFIG!$D15</f>
        <v>0</v>
      </c>
      <c r="BJ10" s="86">
        <f t="array" ref="BJ10">((CONFIG!$G15*Commandes!BJ10)+IF(ROUND((BJ$8-CONFIG!$D$7)/31,0)&gt;=(CONFIG!$E15+CONFIG!$F15),INDEX(Commandes!$D10:$BK10,,COLUMN(BJ$8)-COLUMN($D$8)+1-(CONFIG!$E15+CONFIG!$F15)),0)*CONFIG!$H15)*CONFIG!$D15</f>
        <v>0</v>
      </c>
      <c r="BK10" s="86">
        <f t="array" ref="BK10">((CONFIG!$G15*Commandes!BK10)+IF(ROUND((BK$8-CONFIG!$D$7)/31,0)&gt;=(CONFIG!$E15+CONFIG!$F15),INDEX(Commandes!$D10:$BK10,,COLUMN(BK$8)-COLUMN($D$8)+1-(CONFIG!$E15+CONFIG!$F15)),0)*CONFIG!$H15)*CONFIG!$D15</f>
        <v>0</v>
      </c>
      <c r="BL10" s="8"/>
    </row>
    <row r="11" spans="2:64" ht="14.25" customHeight="1" x14ac:dyDescent="0.3">
      <c r="B11" s="5"/>
      <c r="C11" s="85" t="str">
        <f>CONFIG!$C$16</f>
        <v>ETC …</v>
      </c>
      <c r="D11" s="86">
        <f t="array" ref="D11">((CONFIG!$G16*Commandes!D11)+IF(ROUND((D$8-CONFIG!$D$7)/31,0)&gt;=(CONFIG!$E16+CONFIG!$F16),INDEX(Commandes!$D11:$BK11,,COLUMN(D$8)-COLUMN($D$8)+1-(CONFIG!$E16+CONFIG!$F16)),0)*CONFIG!$H16)*CONFIG!$D16</f>
        <v>0</v>
      </c>
      <c r="E11" s="86">
        <f t="array" ref="E11">((CONFIG!$G16*Commandes!E11)+IF(ROUND((E$8-CONFIG!$D$7)/31,0)&gt;=(CONFIG!$E16+CONFIG!$F16),INDEX(Commandes!$D11:$BK11,,COLUMN(E$8)-COLUMN($D$8)+1-(CONFIG!$E16+CONFIG!$F16)),0)*CONFIG!$H16)*CONFIG!$D16</f>
        <v>0</v>
      </c>
      <c r="F11" s="86">
        <f t="array" ref="F11">((CONFIG!$G16*Commandes!F11)+IF(ROUND((F$8-CONFIG!$D$7)/31,0)&gt;=(CONFIG!$E16+CONFIG!$F16),INDEX(Commandes!$D11:$BK11,,COLUMN(F$8)-COLUMN($D$8)+1-(CONFIG!$E16+CONFIG!$F16)),0)*CONFIG!$H16)*CONFIG!$D16</f>
        <v>0</v>
      </c>
      <c r="G11" s="86">
        <f t="array" ref="G11">((CONFIG!$G16*Commandes!G11)+IF(ROUND((G$8-CONFIG!$D$7)/31,0)&gt;=(CONFIG!$E16+CONFIG!$F16),INDEX(Commandes!$D11:$BK11,,COLUMN(G$8)-COLUMN($D$8)+1-(CONFIG!$E16+CONFIG!$F16)),0)*CONFIG!$H16)*CONFIG!$D16</f>
        <v>0</v>
      </c>
      <c r="H11" s="86">
        <f t="array" ref="H11">((CONFIG!$G16*Commandes!H11)+IF(ROUND((H$8-CONFIG!$D$7)/31,0)&gt;=(CONFIG!$E16+CONFIG!$F16),INDEX(Commandes!$D11:$BK11,,COLUMN(H$8)-COLUMN($D$8)+1-(CONFIG!$E16+CONFIG!$F16)),0)*CONFIG!$H16)*CONFIG!$D16</f>
        <v>0</v>
      </c>
      <c r="I11" s="86">
        <f t="array" ref="I11">((CONFIG!$G16*Commandes!I11)+IF(ROUND((I$8-CONFIG!$D$7)/31,0)&gt;=(CONFIG!$E16+CONFIG!$F16),INDEX(Commandes!$D11:$BK11,,COLUMN(I$8)-COLUMN($D$8)+1-(CONFIG!$E16+CONFIG!$F16)),0)*CONFIG!$H16)*CONFIG!$D16</f>
        <v>0</v>
      </c>
      <c r="J11" s="86">
        <f t="array" ref="J11">((CONFIG!$G16*Commandes!J11)+IF(ROUND((J$8-CONFIG!$D$7)/31,0)&gt;=(CONFIG!$E16+CONFIG!$F16),INDEX(Commandes!$D11:$BK11,,COLUMN(J$8)-COLUMN($D$8)+1-(CONFIG!$E16+CONFIG!$F16)),0)*CONFIG!$H16)*CONFIG!$D16</f>
        <v>0</v>
      </c>
      <c r="K11" s="86">
        <f t="array" ref="K11">((CONFIG!$G16*Commandes!K11)+IF(ROUND((K$8-CONFIG!$D$7)/31,0)&gt;=(CONFIG!$E16+CONFIG!$F16),INDEX(Commandes!$D11:$BK11,,COLUMN(K$8)-COLUMN($D$8)+1-(CONFIG!$E16+CONFIG!$F16)),0)*CONFIG!$H16)*CONFIG!$D16</f>
        <v>0</v>
      </c>
      <c r="L11" s="86">
        <f t="array" ref="L11">((CONFIG!$G16*Commandes!L11)+IF(ROUND((L$8-CONFIG!$D$7)/31,0)&gt;=(CONFIG!$E16+CONFIG!$F16),INDEX(Commandes!$D11:$BK11,,COLUMN(L$8)-COLUMN($D$8)+1-(CONFIG!$E16+CONFIG!$F16)),0)*CONFIG!$H16)*CONFIG!$D16</f>
        <v>0</v>
      </c>
      <c r="M11" s="86">
        <f t="array" ref="M11">((CONFIG!$G16*Commandes!M11)+IF(ROUND((M$8-CONFIG!$D$7)/31,0)&gt;=(CONFIG!$E16+CONFIG!$F16),INDEX(Commandes!$D11:$BK11,,COLUMN(M$8)-COLUMN($D$8)+1-(CONFIG!$E16+CONFIG!$F16)),0)*CONFIG!$H16)*CONFIG!$D16</f>
        <v>0</v>
      </c>
      <c r="N11" s="86">
        <f t="array" ref="N11">((CONFIG!$G16*Commandes!N11)+IF(ROUND((N$8-CONFIG!$D$7)/31,0)&gt;=(CONFIG!$E16+CONFIG!$F16),INDEX(Commandes!$D11:$BK11,,COLUMN(N$8)-COLUMN($D$8)+1-(CONFIG!$E16+CONFIG!$F16)),0)*CONFIG!$H16)*CONFIG!$D16</f>
        <v>0</v>
      </c>
      <c r="O11" s="86">
        <f t="array" ref="O11">((CONFIG!$G16*Commandes!O11)+IF(ROUND((O$8-CONFIG!$D$7)/31,0)&gt;=(CONFIG!$E16+CONFIG!$F16),INDEX(Commandes!$D11:$BK11,,COLUMN(O$8)-COLUMN($D$8)+1-(CONFIG!$E16+CONFIG!$F16)),0)*CONFIG!$H16)*CONFIG!$D16</f>
        <v>0</v>
      </c>
      <c r="P11" s="86">
        <f t="array" ref="P11">((CONFIG!$G16*Commandes!P11)+IF(ROUND((P$8-CONFIG!$D$7)/31,0)&gt;=(CONFIG!$E16+CONFIG!$F16),INDEX(Commandes!$D11:$BK11,,COLUMN(P$8)-COLUMN($D$8)+1-(CONFIG!$E16+CONFIG!$F16)),0)*CONFIG!$H16)*CONFIG!$D16</f>
        <v>0</v>
      </c>
      <c r="Q11" s="86">
        <f t="array" ref="Q11">((CONFIG!$G16*Commandes!Q11)+IF(ROUND((Q$8-CONFIG!$D$7)/31,0)&gt;=(CONFIG!$E16+CONFIG!$F16),INDEX(Commandes!$D11:$BK11,,COLUMN(Q$8)-COLUMN($D$8)+1-(CONFIG!$E16+CONFIG!$F16)),0)*CONFIG!$H16)*CONFIG!$D16</f>
        <v>0</v>
      </c>
      <c r="R11" s="86">
        <f t="array" ref="R11">((CONFIG!$G16*Commandes!R11)+IF(ROUND((R$8-CONFIG!$D$7)/31,0)&gt;=(CONFIG!$E16+CONFIG!$F16),INDEX(Commandes!$D11:$BK11,,COLUMN(R$8)-COLUMN($D$8)+1-(CONFIG!$E16+CONFIG!$F16)),0)*CONFIG!$H16)*CONFIG!$D16</f>
        <v>0</v>
      </c>
      <c r="S11" s="86">
        <f t="array" ref="S11">((CONFIG!$G16*Commandes!S11)+IF(ROUND((S$8-CONFIG!$D$7)/31,0)&gt;=(CONFIG!$E16+CONFIG!$F16),INDEX(Commandes!$D11:$BK11,,COLUMN(S$8)-COLUMN($D$8)+1-(CONFIG!$E16+CONFIG!$F16)),0)*CONFIG!$H16)*CONFIG!$D16</f>
        <v>0</v>
      </c>
      <c r="T11" s="86">
        <f t="array" ref="T11">((CONFIG!$G16*Commandes!T11)+IF(ROUND((T$8-CONFIG!$D$7)/31,0)&gt;=(CONFIG!$E16+CONFIG!$F16),INDEX(Commandes!$D11:$BK11,,COLUMN(T$8)-COLUMN($D$8)+1-(CONFIG!$E16+CONFIG!$F16)),0)*CONFIG!$H16)*CONFIG!$D16</f>
        <v>0</v>
      </c>
      <c r="U11" s="86">
        <f t="array" ref="U11">((CONFIG!$G16*Commandes!U11)+IF(ROUND((U$8-CONFIG!$D$7)/31,0)&gt;=(CONFIG!$E16+CONFIG!$F16),INDEX(Commandes!$D11:$BK11,,COLUMN(U$8)-COLUMN($D$8)+1-(CONFIG!$E16+CONFIG!$F16)),0)*CONFIG!$H16)*CONFIG!$D16</f>
        <v>0</v>
      </c>
      <c r="V11" s="86">
        <f t="array" ref="V11">((CONFIG!$G16*Commandes!V11)+IF(ROUND((V$8-CONFIG!$D$7)/31,0)&gt;=(CONFIG!$E16+CONFIG!$F16),INDEX(Commandes!$D11:$BK11,,COLUMN(V$8)-COLUMN($D$8)+1-(CONFIG!$E16+CONFIG!$F16)),0)*CONFIG!$H16)*CONFIG!$D16</f>
        <v>0</v>
      </c>
      <c r="W11" s="86">
        <f t="array" ref="W11">((CONFIG!$G16*Commandes!W11)+IF(ROUND((W$8-CONFIG!$D$7)/31,0)&gt;=(CONFIG!$E16+CONFIG!$F16),INDEX(Commandes!$D11:$BK11,,COLUMN(W$8)-COLUMN($D$8)+1-(CONFIG!$E16+CONFIG!$F16)),0)*CONFIG!$H16)*CONFIG!$D16</f>
        <v>0</v>
      </c>
      <c r="X11" s="86">
        <f t="array" ref="X11">((CONFIG!$G16*Commandes!X11)+IF(ROUND((X$8-CONFIG!$D$7)/31,0)&gt;=(CONFIG!$E16+CONFIG!$F16),INDEX(Commandes!$D11:$BK11,,COLUMN(X$8)-COLUMN($D$8)+1-(CONFIG!$E16+CONFIG!$F16)),0)*CONFIG!$H16)*CONFIG!$D16</f>
        <v>0</v>
      </c>
      <c r="Y11" s="86">
        <f t="array" ref="Y11">((CONFIG!$G16*Commandes!Y11)+IF(ROUND((Y$8-CONFIG!$D$7)/31,0)&gt;=(CONFIG!$E16+CONFIG!$F16),INDEX(Commandes!$D11:$BK11,,COLUMN(Y$8)-COLUMN($D$8)+1-(CONFIG!$E16+CONFIG!$F16)),0)*CONFIG!$H16)*CONFIG!$D16</f>
        <v>0</v>
      </c>
      <c r="Z11" s="86">
        <f t="array" ref="Z11">((CONFIG!$G16*Commandes!Z11)+IF(ROUND((Z$8-CONFIG!$D$7)/31,0)&gt;=(CONFIG!$E16+CONFIG!$F16),INDEX(Commandes!$D11:$BK11,,COLUMN(Z$8)-COLUMN($D$8)+1-(CONFIG!$E16+CONFIG!$F16)),0)*CONFIG!$H16)*CONFIG!$D16</f>
        <v>0</v>
      </c>
      <c r="AA11" s="86">
        <f t="array" ref="AA11">((CONFIG!$G16*Commandes!AA11)+IF(ROUND((AA$8-CONFIG!$D$7)/31,0)&gt;=(CONFIG!$E16+CONFIG!$F16),INDEX(Commandes!$D11:$BK11,,COLUMN(AA$8)-COLUMN($D$8)+1-(CONFIG!$E16+CONFIG!$F16)),0)*CONFIG!$H16)*CONFIG!$D16</f>
        <v>0</v>
      </c>
      <c r="AB11" s="86">
        <f t="array" ref="AB11">((CONFIG!$G16*Commandes!AB11)+IF(ROUND((AB$8-CONFIG!$D$7)/31,0)&gt;=(CONFIG!$E16+CONFIG!$F16),INDEX(Commandes!$D11:$BK11,,COLUMN(AB$8)-COLUMN($D$8)+1-(CONFIG!$E16+CONFIG!$F16)),0)*CONFIG!$H16)*CONFIG!$D16</f>
        <v>0</v>
      </c>
      <c r="AC11" s="86">
        <f t="array" ref="AC11">((CONFIG!$G16*Commandes!AC11)+IF(ROUND((AC$8-CONFIG!$D$7)/31,0)&gt;=(CONFIG!$E16+CONFIG!$F16),INDEX(Commandes!$D11:$BK11,,COLUMN(AC$8)-COLUMN($D$8)+1-(CONFIG!$E16+CONFIG!$F16)),0)*CONFIG!$H16)*CONFIG!$D16</f>
        <v>0</v>
      </c>
      <c r="AD11" s="86">
        <f t="array" ref="AD11">((CONFIG!$G16*Commandes!AD11)+IF(ROUND((AD$8-CONFIG!$D$7)/31,0)&gt;=(CONFIG!$E16+CONFIG!$F16),INDEX(Commandes!$D11:$BK11,,COLUMN(AD$8)-COLUMN($D$8)+1-(CONFIG!$E16+CONFIG!$F16)),0)*CONFIG!$H16)*CONFIG!$D16</f>
        <v>0</v>
      </c>
      <c r="AE11" s="86">
        <f t="array" ref="AE11">((CONFIG!$G16*Commandes!AE11)+IF(ROUND((AE$8-CONFIG!$D$7)/31,0)&gt;=(CONFIG!$E16+CONFIG!$F16),INDEX(Commandes!$D11:$BK11,,COLUMN(AE$8)-COLUMN($D$8)+1-(CONFIG!$E16+CONFIG!$F16)),0)*CONFIG!$H16)*CONFIG!$D16</f>
        <v>0</v>
      </c>
      <c r="AF11" s="86">
        <f t="array" ref="AF11">((CONFIG!$G16*Commandes!AF11)+IF(ROUND((AF$8-CONFIG!$D$7)/31,0)&gt;=(CONFIG!$E16+CONFIG!$F16),INDEX(Commandes!$D11:$BK11,,COLUMN(AF$8)-COLUMN($D$8)+1-(CONFIG!$E16+CONFIG!$F16)),0)*CONFIG!$H16)*CONFIG!$D16</f>
        <v>0</v>
      </c>
      <c r="AG11" s="86">
        <f t="array" ref="AG11">((CONFIG!$G16*Commandes!AG11)+IF(ROUND((AG$8-CONFIG!$D$7)/31,0)&gt;=(CONFIG!$E16+CONFIG!$F16),INDEX(Commandes!$D11:$BK11,,COLUMN(AG$8)-COLUMN($D$8)+1-(CONFIG!$E16+CONFIG!$F16)),0)*CONFIG!$H16)*CONFIG!$D16</f>
        <v>0</v>
      </c>
      <c r="AH11" s="86">
        <f t="array" ref="AH11">((CONFIG!$G16*Commandes!AH11)+IF(ROUND((AH$8-CONFIG!$D$7)/31,0)&gt;=(CONFIG!$E16+CONFIG!$F16),INDEX(Commandes!$D11:$BK11,,COLUMN(AH$8)-COLUMN($D$8)+1-(CONFIG!$E16+CONFIG!$F16)),0)*CONFIG!$H16)*CONFIG!$D16</f>
        <v>0</v>
      </c>
      <c r="AI11" s="86">
        <f t="array" ref="AI11">((CONFIG!$G16*Commandes!AI11)+IF(ROUND((AI$8-CONFIG!$D$7)/31,0)&gt;=(CONFIG!$E16+CONFIG!$F16),INDEX(Commandes!$D11:$BK11,,COLUMN(AI$8)-COLUMN($D$8)+1-(CONFIG!$E16+CONFIG!$F16)),0)*CONFIG!$H16)*CONFIG!$D16</f>
        <v>0</v>
      </c>
      <c r="AJ11" s="86">
        <f t="array" ref="AJ11">((CONFIG!$G16*Commandes!AJ11)+IF(ROUND((AJ$8-CONFIG!$D$7)/31,0)&gt;=(CONFIG!$E16+CONFIG!$F16),INDEX(Commandes!$D11:$BK11,,COLUMN(AJ$8)-COLUMN($D$8)+1-(CONFIG!$E16+CONFIG!$F16)),0)*CONFIG!$H16)*CONFIG!$D16</f>
        <v>0</v>
      </c>
      <c r="AK11" s="86">
        <f t="array" ref="AK11">((CONFIG!$G16*Commandes!AK11)+IF(ROUND((AK$8-CONFIG!$D$7)/31,0)&gt;=(CONFIG!$E16+CONFIG!$F16),INDEX(Commandes!$D11:$BK11,,COLUMN(AK$8)-COLUMN($D$8)+1-(CONFIG!$E16+CONFIG!$F16)),0)*CONFIG!$H16)*CONFIG!$D16</f>
        <v>0</v>
      </c>
      <c r="AL11" s="86">
        <f t="array" ref="AL11">((CONFIG!$G16*Commandes!AL11)+IF(ROUND((AL$8-CONFIG!$D$7)/31,0)&gt;=(CONFIG!$E16+CONFIG!$F16),INDEX(Commandes!$D11:$BK11,,COLUMN(AL$8)-COLUMN($D$8)+1-(CONFIG!$E16+CONFIG!$F16)),0)*CONFIG!$H16)*CONFIG!$D16</f>
        <v>0</v>
      </c>
      <c r="AM11" s="86">
        <f t="array" ref="AM11">((CONFIG!$G16*Commandes!AM11)+IF(ROUND((AM$8-CONFIG!$D$7)/31,0)&gt;=(CONFIG!$E16+CONFIG!$F16),INDEX(Commandes!$D11:$BK11,,COLUMN(AM$8)-COLUMN($D$8)+1-(CONFIG!$E16+CONFIG!$F16)),0)*CONFIG!$H16)*CONFIG!$D16</f>
        <v>0</v>
      </c>
      <c r="AN11" s="86">
        <f t="array" ref="AN11">((CONFIG!$G16*Commandes!AN11)+IF(ROUND((AN$8-CONFIG!$D$7)/31,0)&gt;=(CONFIG!$E16+CONFIG!$F16),INDEX(Commandes!$D11:$BK11,,COLUMN(AN$8)-COLUMN($D$8)+1-(CONFIG!$E16+CONFIG!$F16)),0)*CONFIG!$H16)*CONFIG!$D16</f>
        <v>0</v>
      </c>
      <c r="AO11" s="86">
        <f t="array" ref="AO11">((CONFIG!$G16*Commandes!AO11)+IF(ROUND((AO$8-CONFIG!$D$7)/31,0)&gt;=(CONFIG!$E16+CONFIG!$F16),INDEX(Commandes!$D11:$BK11,,COLUMN(AO$8)-COLUMN($D$8)+1-(CONFIG!$E16+CONFIG!$F16)),0)*CONFIG!$H16)*CONFIG!$D16</f>
        <v>0</v>
      </c>
      <c r="AP11" s="86">
        <f t="array" ref="AP11">((CONFIG!$G16*Commandes!AP11)+IF(ROUND((AP$8-CONFIG!$D$7)/31,0)&gt;=(CONFIG!$E16+CONFIG!$F16),INDEX(Commandes!$D11:$BK11,,COLUMN(AP$8)-COLUMN($D$8)+1-(CONFIG!$E16+CONFIG!$F16)),0)*CONFIG!$H16)*CONFIG!$D16</f>
        <v>0</v>
      </c>
      <c r="AQ11" s="86">
        <f t="array" ref="AQ11">((CONFIG!$G16*Commandes!AQ11)+IF(ROUND((AQ$8-CONFIG!$D$7)/31,0)&gt;=(CONFIG!$E16+CONFIG!$F16),INDEX(Commandes!$D11:$BK11,,COLUMN(AQ$8)-COLUMN($D$8)+1-(CONFIG!$E16+CONFIG!$F16)),0)*CONFIG!$H16)*CONFIG!$D16</f>
        <v>0</v>
      </c>
      <c r="AR11" s="86">
        <f t="array" ref="AR11">((CONFIG!$G16*Commandes!AR11)+IF(ROUND((AR$8-CONFIG!$D$7)/31,0)&gt;=(CONFIG!$E16+CONFIG!$F16),INDEX(Commandes!$D11:$BK11,,COLUMN(AR$8)-COLUMN($D$8)+1-(CONFIG!$E16+CONFIG!$F16)),0)*CONFIG!$H16)*CONFIG!$D16</f>
        <v>0</v>
      </c>
      <c r="AS11" s="86">
        <f t="array" ref="AS11">((CONFIG!$G16*Commandes!AS11)+IF(ROUND((AS$8-CONFIG!$D$7)/31,0)&gt;=(CONFIG!$E16+CONFIG!$F16),INDEX(Commandes!$D11:$BK11,,COLUMN(AS$8)-COLUMN($D$8)+1-(CONFIG!$E16+CONFIG!$F16)),0)*CONFIG!$H16)*CONFIG!$D16</f>
        <v>0</v>
      </c>
      <c r="AT11" s="86">
        <f t="array" ref="AT11">((CONFIG!$G16*Commandes!AT11)+IF(ROUND((AT$8-CONFIG!$D$7)/31,0)&gt;=(CONFIG!$E16+CONFIG!$F16),INDEX(Commandes!$D11:$BK11,,COLUMN(AT$8)-COLUMN($D$8)+1-(CONFIG!$E16+CONFIG!$F16)),0)*CONFIG!$H16)*CONFIG!$D16</f>
        <v>0</v>
      </c>
      <c r="AU11" s="86">
        <f t="array" ref="AU11">((CONFIG!$G16*Commandes!AU11)+IF(ROUND((AU$8-CONFIG!$D$7)/31,0)&gt;=(CONFIG!$E16+CONFIG!$F16),INDEX(Commandes!$D11:$BK11,,COLUMN(AU$8)-COLUMN($D$8)+1-(CONFIG!$E16+CONFIG!$F16)),0)*CONFIG!$H16)*CONFIG!$D16</f>
        <v>0</v>
      </c>
      <c r="AV11" s="86">
        <f t="array" ref="AV11">((CONFIG!$G16*Commandes!AV11)+IF(ROUND((AV$8-CONFIG!$D$7)/31,0)&gt;=(CONFIG!$E16+CONFIG!$F16),INDEX(Commandes!$D11:$BK11,,COLUMN(AV$8)-COLUMN($D$8)+1-(CONFIG!$E16+CONFIG!$F16)),0)*CONFIG!$H16)*CONFIG!$D16</f>
        <v>0</v>
      </c>
      <c r="AW11" s="86">
        <f t="array" ref="AW11">((CONFIG!$G16*Commandes!AW11)+IF(ROUND((AW$8-CONFIG!$D$7)/31,0)&gt;=(CONFIG!$E16+CONFIG!$F16),INDEX(Commandes!$D11:$BK11,,COLUMN(AW$8)-COLUMN($D$8)+1-(CONFIG!$E16+CONFIG!$F16)),0)*CONFIG!$H16)*CONFIG!$D16</f>
        <v>0</v>
      </c>
      <c r="AX11" s="86">
        <f t="array" ref="AX11">((CONFIG!$G16*Commandes!AX11)+IF(ROUND((AX$8-CONFIG!$D$7)/31,0)&gt;=(CONFIG!$E16+CONFIG!$F16),INDEX(Commandes!$D11:$BK11,,COLUMN(AX$8)-COLUMN($D$8)+1-(CONFIG!$E16+CONFIG!$F16)),0)*CONFIG!$H16)*CONFIG!$D16</f>
        <v>0</v>
      </c>
      <c r="AY11" s="86">
        <f t="array" ref="AY11">((CONFIG!$G16*Commandes!AY11)+IF(ROUND((AY$8-CONFIG!$D$7)/31,0)&gt;=(CONFIG!$E16+CONFIG!$F16),INDEX(Commandes!$D11:$BK11,,COLUMN(AY$8)-COLUMN($D$8)+1-(CONFIG!$E16+CONFIG!$F16)),0)*CONFIG!$H16)*CONFIG!$D16</f>
        <v>0</v>
      </c>
      <c r="AZ11" s="86">
        <f t="array" ref="AZ11">((CONFIG!$G16*Commandes!AZ11)+IF(ROUND((AZ$8-CONFIG!$D$7)/31,0)&gt;=(CONFIG!$E16+CONFIG!$F16),INDEX(Commandes!$D11:$BK11,,COLUMN(AZ$8)-COLUMN($D$8)+1-(CONFIG!$E16+CONFIG!$F16)),0)*CONFIG!$H16)*CONFIG!$D16</f>
        <v>0</v>
      </c>
      <c r="BA11" s="86">
        <f t="array" ref="BA11">((CONFIG!$G16*Commandes!BA11)+IF(ROUND((BA$8-CONFIG!$D$7)/31,0)&gt;=(CONFIG!$E16+CONFIG!$F16),INDEX(Commandes!$D11:$BK11,,COLUMN(BA$8)-COLUMN($D$8)+1-(CONFIG!$E16+CONFIG!$F16)),0)*CONFIG!$H16)*CONFIG!$D16</f>
        <v>0</v>
      </c>
      <c r="BB11" s="86">
        <f t="array" ref="BB11">((CONFIG!$G16*Commandes!BB11)+IF(ROUND((BB$8-CONFIG!$D$7)/31,0)&gt;=(CONFIG!$E16+CONFIG!$F16),INDEX(Commandes!$D11:$BK11,,COLUMN(BB$8)-COLUMN($D$8)+1-(CONFIG!$E16+CONFIG!$F16)),0)*CONFIG!$H16)*CONFIG!$D16</f>
        <v>0</v>
      </c>
      <c r="BC11" s="86">
        <f t="array" ref="BC11">((CONFIG!$G16*Commandes!BC11)+IF(ROUND((BC$8-CONFIG!$D$7)/31,0)&gt;=(CONFIG!$E16+CONFIG!$F16),INDEX(Commandes!$D11:$BK11,,COLUMN(BC$8)-COLUMN($D$8)+1-(CONFIG!$E16+CONFIG!$F16)),0)*CONFIG!$H16)*CONFIG!$D16</f>
        <v>0</v>
      </c>
      <c r="BD11" s="86">
        <f t="array" ref="BD11">((CONFIG!$G16*Commandes!BD11)+IF(ROUND((BD$8-CONFIG!$D$7)/31,0)&gt;=(CONFIG!$E16+CONFIG!$F16),INDEX(Commandes!$D11:$BK11,,COLUMN(BD$8)-COLUMN($D$8)+1-(CONFIG!$E16+CONFIG!$F16)),0)*CONFIG!$H16)*CONFIG!$D16</f>
        <v>0</v>
      </c>
      <c r="BE11" s="86">
        <f t="array" ref="BE11">((CONFIG!$G16*Commandes!BE11)+IF(ROUND((BE$8-CONFIG!$D$7)/31,0)&gt;=(CONFIG!$E16+CONFIG!$F16),INDEX(Commandes!$D11:$BK11,,COLUMN(BE$8)-COLUMN($D$8)+1-(CONFIG!$E16+CONFIG!$F16)),0)*CONFIG!$H16)*CONFIG!$D16</f>
        <v>0</v>
      </c>
      <c r="BF11" s="86">
        <f t="array" ref="BF11">((CONFIG!$G16*Commandes!BF11)+IF(ROUND((BF$8-CONFIG!$D$7)/31,0)&gt;=(CONFIG!$E16+CONFIG!$F16),INDEX(Commandes!$D11:$BK11,,COLUMN(BF$8)-COLUMN($D$8)+1-(CONFIG!$E16+CONFIG!$F16)),0)*CONFIG!$H16)*CONFIG!$D16</f>
        <v>0</v>
      </c>
      <c r="BG11" s="86">
        <f t="array" ref="BG11">((CONFIG!$G16*Commandes!BG11)+IF(ROUND((BG$8-CONFIG!$D$7)/31,0)&gt;=(CONFIG!$E16+CONFIG!$F16),INDEX(Commandes!$D11:$BK11,,COLUMN(BG$8)-COLUMN($D$8)+1-(CONFIG!$E16+CONFIG!$F16)),0)*CONFIG!$H16)*CONFIG!$D16</f>
        <v>0</v>
      </c>
      <c r="BH11" s="86">
        <f t="array" ref="BH11">((CONFIG!$G16*Commandes!BH11)+IF(ROUND((BH$8-CONFIG!$D$7)/31,0)&gt;=(CONFIG!$E16+CONFIG!$F16),INDEX(Commandes!$D11:$BK11,,COLUMN(BH$8)-COLUMN($D$8)+1-(CONFIG!$E16+CONFIG!$F16)),0)*CONFIG!$H16)*CONFIG!$D16</f>
        <v>0</v>
      </c>
      <c r="BI11" s="86">
        <f t="array" ref="BI11">((CONFIG!$G16*Commandes!BI11)+IF(ROUND((BI$8-CONFIG!$D$7)/31,0)&gt;=(CONFIG!$E16+CONFIG!$F16),INDEX(Commandes!$D11:$BK11,,COLUMN(BI$8)-COLUMN($D$8)+1-(CONFIG!$E16+CONFIG!$F16)),0)*CONFIG!$H16)*CONFIG!$D16</f>
        <v>0</v>
      </c>
      <c r="BJ11" s="86">
        <f t="array" ref="BJ11">((CONFIG!$G16*Commandes!BJ11)+IF(ROUND((BJ$8-CONFIG!$D$7)/31,0)&gt;=(CONFIG!$E16+CONFIG!$F16),INDEX(Commandes!$D11:$BK11,,COLUMN(BJ$8)-COLUMN($D$8)+1-(CONFIG!$E16+CONFIG!$F16)),0)*CONFIG!$H16)*CONFIG!$D16</f>
        <v>0</v>
      </c>
      <c r="BK11" s="86">
        <f t="array" ref="BK11">((CONFIG!$G16*Commandes!BK11)+IF(ROUND((BK$8-CONFIG!$D$7)/31,0)&gt;=(CONFIG!$E16+CONFIG!$F16),INDEX(Commandes!$D11:$BK11,,COLUMN(BK$8)-COLUMN($D$8)+1-(CONFIG!$E16+CONFIG!$F16)),0)*CONFIG!$H16)*CONFIG!$D16</f>
        <v>0</v>
      </c>
      <c r="BL11" s="8"/>
    </row>
    <row r="12" spans="2:64" ht="14.25" customHeight="1" x14ac:dyDescent="0.3">
      <c r="B12" s="5"/>
      <c r="C12" s="85">
        <f>CONFIG!$C$17</f>
        <v>0</v>
      </c>
      <c r="D12" s="86">
        <f t="array" ref="D12">((CONFIG!$G17*Commandes!D12)+IF(ROUND((D$8-CONFIG!$D$7)/31,0)&gt;=(CONFIG!$E17+CONFIG!$F17),INDEX(Commandes!$D12:$BK12,,COLUMN(D$8)-COLUMN($D$8)+1-(CONFIG!$E17+CONFIG!$F17)),0)*CONFIG!$H17)*CONFIG!$D17</f>
        <v>0</v>
      </c>
      <c r="E12" s="86">
        <f t="array" ref="E12">((CONFIG!$G17*Commandes!E12)+IF(ROUND((E$8-CONFIG!$D$7)/31,0)&gt;=(CONFIG!$E17+CONFIG!$F17),INDEX(Commandes!$D12:$BK12,,COLUMN(E$8)-COLUMN($D$8)+1-(CONFIG!$E17+CONFIG!$F17)),0)*CONFIG!$H17)*CONFIG!$D17</f>
        <v>0</v>
      </c>
      <c r="F12" s="86">
        <f t="array" ref="F12">((CONFIG!$G17*Commandes!F12)+IF(ROUND((F$8-CONFIG!$D$7)/31,0)&gt;=(CONFIG!$E17+CONFIG!$F17),INDEX(Commandes!$D12:$BK12,,COLUMN(F$8)-COLUMN($D$8)+1-(CONFIG!$E17+CONFIG!$F17)),0)*CONFIG!$H17)*CONFIG!$D17</f>
        <v>0</v>
      </c>
      <c r="G12" s="86">
        <f t="array" ref="G12">((CONFIG!$G17*Commandes!G12)+IF(ROUND((G$8-CONFIG!$D$7)/31,0)&gt;=(CONFIG!$E17+CONFIG!$F17),INDEX(Commandes!$D12:$BK12,,COLUMN(G$8)-COLUMN($D$8)+1-(CONFIG!$E17+CONFIG!$F17)),0)*CONFIG!$H17)*CONFIG!$D17</f>
        <v>0</v>
      </c>
      <c r="H12" s="86">
        <f t="array" ref="H12">((CONFIG!$G17*Commandes!H12)+IF(ROUND((H$8-CONFIG!$D$7)/31,0)&gt;=(CONFIG!$E17+CONFIG!$F17),INDEX(Commandes!$D12:$BK12,,COLUMN(H$8)-COLUMN($D$8)+1-(CONFIG!$E17+CONFIG!$F17)),0)*CONFIG!$H17)*CONFIG!$D17</f>
        <v>0</v>
      </c>
      <c r="I12" s="86">
        <f t="array" ref="I12">((CONFIG!$G17*Commandes!I12)+IF(ROUND((I$8-CONFIG!$D$7)/31,0)&gt;=(CONFIG!$E17+CONFIG!$F17),INDEX(Commandes!$D12:$BK12,,COLUMN(I$8)-COLUMN($D$8)+1-(CONFIG!$E17+CONFIG!$F17)),0)*CONFIG!$H17)*CONFIG!$D17</f>
        <v>0</v>
      </c>
      <c r="J12" s="86">
        <f t="array" ref="J12">((CONFIG!$G17*Commandes!J12)+IF(ROUND((J$8-CONFIG!$D$7)/31,0)&gt;=(CONFIG!$E17+CONFIG!$F17),INDEX(Commandes!$D12:$BK12,,COLUMN(J$8)-COLUMN($D$8)+1-(CONFIG!$E17+CONFIG!$F17)),0)*CONFIG!$H17)*CONFIG!$D17</f>
        <v>0</v>
      </c>
      <c r="K12" s="86">
        <f t="array" ref="K12">((CONFIG!$G17*Commandes!K12)+IF(ROUND((K$8-CONFIG!$D$7)/31,0)&gt;=(CONFIG!$E17+CONFIG!$F17),INDEX(Commandes!$D12:$BK12,,COLUMN(K$8)-COLUMN($D$8)+1-(CONFIG!$E17+CONFIG!$F17)),0)*CONFIG!$H17)*CONFIG!$D17</f>
        <v>0</v>
      </c>
      <c r="L12" s="86">
        <f t="array" ref="L12">((CONFIG!$G17*Commandes!L12)+IF(ROUND((L$8-CONFIG!$D$7)/31,0)&gt;=(CONFIG!$E17+CONFIG!$F17),INDEX(Commandes!$D12:$BK12,,COLUMN(L$8)-COLUMN($D$8)+1-(CONFIG!$E17+CONFIG!$F17)),0)*CONFIG!$H17)*CONFIG!$D17</f>
        <v>0</v>
      </c>
      <c r="M12" s="86">
        <f t="array" ref="M12">((CONFIG!$G17*Commandes!M12)+IF(ROUND((M$8-CONFIG!$D$7)/31,0)&gt;=(CONFIG!$E17+CONFIG!$F17),INDEX(Commandes!$D12:$BK12,,COLUMN(M$8)-COLUMN($D$8)+1-(CONFIG!$E17+CONFIG!$F17)),0)*CONFIG!$H17)*CONFIG!$D17</f>
        <v>0</v>
      </c>
      <c r="N12" s="86">
        <f t="array" ref="N12">((CONFIG!$G17*Commandes!N12)+IF(ROUND((N$8-CONFIG!$D$7)/31,0)&gt;=(CONFIG!$E17+CONFIG!$F17),INDEX(Commandes!$D12:$BK12,,COLUMN(N$8)-COLUMN($D$8)+1-(CONFIG!$E17+CONFIG!$F17)),0)*CONFIG!$H17)*CONFIG!$D17</f>
        <v>0</v>
      </c>
      <c r="O12" s="86">
        <f t="array" ref="O12">((CONFIG!$G17*Commandes!O12)+IF(ROUND((O$8-CONFIG!$D$7)/31,0)&gt;=(CONFIG!$E17+CONFIG!$F17),INDEX(Commandes!$D12:$BK12,,COLUMN(O$8)-COLUMN($D$8)+1-(CONFIG!$E17+CONFIG!$F17)),0)*CONFIG!$H17)*CONFIG!$D17</f>
        <v>0</v>
      </c>
      <c r="P12" s="86">
        <f t="array" ref="P12">((CONFIG!$G17*Commandes!P12)+IF(ROUND((P$8-CONFIG!$D$7)/31,0)&gt;=(CONFIG!$E17+CONFIG!$F17),INDEX(Commandes!$D12:$BK12,,COLUMN(P$8)-COLUMN($D$8)+1-(CONFIG!$E17+CONFIG!$F17)),0)*CONFIG!$H17)*CONFIG!$D17</f>
        <v>0</v>
      </c>
      <c r="Q12" s="86">
        <f t="array" ref="Q12">((CONFIG!$G17*Commandes!Q12)+IF(ROUND((Q$8-CONFIG!$D$7)/31,0)&gt;=(CONFIG!$E17+CONFIG!$F17),INDEX(Commandes!$D12:$BK12,,COLUMN(Q$8)-COLUMN($D$8)+1-(CONFIG!$E17+CONFIG!$F17)),0)*CONFIG!$H17)*CONFIG!$D17</f>
        <v>0</v>
      </c>
      <c r="R12" s="86">
        <f t="array" ref="R12">((CONFIG!$G17*Commandes!R12)+IF(ROUND((R$8-CONFIG!$D$7)/31,0)&gt;=(CONFIG!$E17+CONFIG!$F17),INDEX(Commandes!$D12:$BK12,,COLUMN(R$8)-COLUMN($D$8)+1-(CONFIG!$E17+CONFIG!$F17)),0)*CONFIG!$H17)*CONFIG!$D17</f>
        <v>0</v>
      </c>
      <c r="S12" s="86">
        <f t="array" ref="S12">((CONFIG!$G17*Commandes!S12)+IF(ROUND((S$8-CONFIG!$D$7)/31,0)&gt;=(CONFIG!$E17+CONFIG!$F17),INDEX(Commandes!$D12:$BK12,,COLUMN(S$8)-COLUMN($D$8)+1-(CONFIG!$E17+CONFIG!$F17)),0)*CONFIG!$H17)*CONFIG!$D17</f>
        <v>0</v>
      </c>
      <c r="T12" s="86">
        <f t="array" ref="T12">((CONFIG!$G17*Commandes!T12)+IF(ROUND((T$8-CONFIG!$D$7)/31,0)&gt;=(CONFIG!$E17+CONFIG!$F17),INDEX(Commandes!$D12:$BK12,,COLUMN(T$8)-COLUMN($D$8)+1-(CONFIG!$E17+CONFIG!$F17)),0)*CONFIG!$H17)*CONFIG!$D17</f>
        <v>0</v>
      </c>
      <c r="U12" s="86">
        <f t="array" ref="U12">((CONFIG!$G17*Commandes!U12)+IF(ROUND((U$8-CONFIG!$D$7)/31,0)&gt;=(CONFIG!$E17+CONFIG!$F17),INDEX(Commandes!$D12:$BK12,,COLUMN(U$8)-COLUMN($D$8)+1-(CONFIG!$E17+CONFIG!$F17)),0)*CONFIG!$H17)*CONFIG!$D17</f>
        <v>0</v>
      </c>
      <c r="V12" s="86">
        <f t="array" ref="V12">((CONFIG!$G17*Commandes!V12)+IF(ROUND((V$8-CONFIG!$D$7)/31,0)&gt;=(CONFIG!$E17+CONFIG!$F17),INDEX(Commandes!$D12:$BK12,,COLUMN(V$8)-COLUMN($D$8)+1-(CONFIG!$E17+CONFIG!$F17)),0)*CONFIG!$H17)*CONFIG!$D17</f>
        <v>0</v>
      </c>
      <c r="W12" s="86">
        <f t="array" ref="W12">((CONFIG!$G17*Commandes!W12)+IF(ROUND((W$8-CONFIG!$D$7)/31,0)&gt;=(CONFIG!$E17+CONFIG!$F17),INDEX(Commandes!$D12:$BK12,,COLUMN(W$8)-COLUMN($D$8)+1-(CONFIG!$E17+CONFIG!$F17)),0)*CONFIG!$H17)*CONFIG!$D17</f>
        <v>0</v>
      </c>
      <c r="X12" s="86">
        <f t="array" ref="X12">((CONFIG!$G17*Commandes!X12)+IF(ROUND((X$8-CONFIG!$D$7)/31,0)&gt;=(CONFIG!$E17+CONFIG!$F17),INDEX(Commandes!$D12:$BK12,,COLUMN(X$8)-COLUMN($D$8)+1-(CONFIG!$E17+CONFIG!$F17)),0)*CONFIG!$H17)*CONFIG!$D17</f>
        <v>0</v>
      </c>
      <c r="Y12" s="86">
        <f t="array" ref="Y12">((CONFIG!$G17*Commandes!Y12)+IF(ROUND((Y$8-CONFIG!$D$7)/31,0)&gt;=(CONFIG!$E17+CONFIG!$F17),INDEX(Commandes!$D12:$BK12,,COLUMN(Y$8)-COLUMN($D$8)+1-(CONFIG!$E17+CONFIG!$F17)),0)*CONFIG!$H17)*CONFIG!$D17</f>
        <v>0</v>
      </c>
      <c r="Z12" s="86">
        <f t="array" ref="Z12">((CONFIG!$G17*Commandes!Z12)+IF(ROUND((Z$8-CONFIG!$D$7)/31,0)&gt;=(CONFIG!$E17+CONFIG!$F17),INDEX(Commandes!$D12:$BK12,,COLUMN(Z$8)-COLUMN($D$8)+1-(CONFIG!$E17+CONFIG!$F17)),0)*CONFIG!$H17)*CONFIG!$D17</f>
        <v>0</v>
      </c>
      <c r="AA12" s="86">
        <f t="array" ref="AA12">((CONFIG!$G17*Commandes!AA12)+IF(ROUND((AA$8-CONFIG!$D$7)/31,0)&gt;=(CONFIG!$E17+CONFIG!$F17),INDEX(Commandes!$D12:$BK12,,COLUMN(AA$8)-COLUMN($D$8)+1-(CONFIG!$E17+CONFIG!$F17)),0)*CONFIG!$H17)*CONFIG!$D17</f>
        <v>0</v>
      </c>
      <c r="AB12" s="86">
        <f t="array" ref="AB12">((CONFIG!$G17*Commandes!AB12)+IF(ROUND((AB$8-CONFIG!$D$7)/31,0)&gt;=(CONFIG!$E17+CONFIG!$F17),INDEX(Commandes!$D12:$BK12,,COLUMN(AB$8)-COLUMN($D$8)+1-(CONFIG!$E17+CONFIG!$F17)),0)*CONFIG!$H17)*CONFIG!$D17</f>
        <v>0</v>
      </c>
      <c r="AC12" s="86">
        <f t="array" ref="AC12">((CONFIG!$G17*Commandes!AC12)+IF(ROUND((AC$8-CONFIG!$D$7)/31,0)&gt;=(CONFIG!$E17+CONFIG!$F17),INDEX(Commandes!$D12:$BK12,,COLUMN(AC$8)-COLUMN($D$8)+1-(CONFIG!$E17+CONFIG!$F17)),0)*CONFIG!$H17)*CONFIG!$D17</f>
        <v>0</v>
      </c>
      <c r="AD12" s="86">
        <f t="array" ref="AD12">((CONFIG!$G17*Commandes!AD12)+IF(ROUND((AD$8-CONFIG!$D$7)/31,0)&gt;=(CONFIG!$E17+CONFIG!$F17),INDEX(Commandes!$D12:$BK12,,COLUMN(AD$8)-COLUMN($D$8)+1-(CONFIG!$E17+CONFIG!$F17)),0)*CONFIG!$H17)*CONFIG!$D17</f>
        <v>0</v>
      </c>
      <c r="AE12" s="86">
        <f t="array" ref="AE12">((CONFIG!$G17*Commandes!AE12)+IF(ROUND((AE$8-CONFIG!$D$7)/31,0)&gt;=(CONFIG!$E17+CONFIG!$F17),INDEX(Commandes!$D12:$BK12,,COLUMN(AE$8)-COLUMN($D$8)+1-(CONFIG!$E17+CONFIG!$F17)),0)*CONFIG!$H17)*CONFIG!$D17</f>
        <v>0</v>
      </c>
      <c r="AF12" s="86">
        <f t="array" ref="AF12">((CONFIG!$G17*Commandes!AF12)+IF(ROUND((AF$8-CONFIG!$D$7)/31,0)&gt;=(CONFIG!$E17+CONFIG!$F17),INDEX(Commandes!$D12:$BK12,,COLUMN(AF$8)-COLUMN($D$8)+1-(CONFIG!$E17+CONFIG!$F17)),0)*CONFIG!$H17)*CONFIG!$D17</f>
        <v>0</v>
      </c>
      <c r="AG12" s="86">
        <f t="array" ref="AG12">((CONFIG!$G17*Commandes!AG12)+IF(ROUND((AG$8-CONFIG!$D$7)/31,0)&gt;=(CONFIG!$E17+CONFIG!$F17),INDEX(Commandes!$D12:$BK12,,COLUMN(AG$8)-COLUMN($D$8)+1-(CONFIG!$E17+CONFIG!$F17)),0)*CONFIG!$H17)*CONFIG!$D17</f>
        <v>0</v>
      </c>
      <c r="AH12" s="86">
        <f t="array" ref="AH12">((CONFIG!$G17*Commandes!AH12)+IF(ROUND((AH$8-CONFIG!$D$7)/31,0)&gt;=(CONFIG!$E17+CONFIG!$F17),INDEX(Commandes!$D12:$BK12,,COLUMN(AH$8)-COLUMN($D$8)+1-(CONFIG!$E17+CONFIG!$F17)),0)*CONFIG!$H17)*CONFIG!$D17</f>
        <v>0</v>
      </c>
      <c r="AI12" s="86">
        <f t="array" ref="AI12">((CONFIG!$G17*Commandes!AI12)+IF(ROUND((AI$8-CONFIG!$D$7)/31,0)&gt;=(CONFIG!$E17+CONFIG!$F17),INDEX(Commandes!$D12:$BK12,,COLUMN(AI$8)-COLUMN($D$8)+1-(CONFIG!$E17+CONFIG!$F17)),0)*CONFIG!$H17)*CONFIG!$D17</f>
        <v>0</v>
      </c>
      <c r="AJ12" s="86">
        <f t="array" ref="AJ12">((CONFIG!$G17*Commandes!AJ12)+IF(ROUND((AJ$8-CONFIG!$D$7)/31,0)&gt;=(CONFIG!$E17+CONFIG!$F17),INDEX(Commandes!$D12:$BK12,,COLUMN(AJ$8)-COLUMN($D$8)+1-(CONFIG!$E17+CONFIG!$F17)),0)*CONFIG!$H17)*CONFIG!$D17</f>
        <v>0</v>
      </c>
      <c r="AK12" s="86">
        <f t="array" ref="AK12">((CONFIG!$G17*Commandes!AK12)+IF(ROUND((AK$8-CONFIG!$D$7)/31,0)&gt;=(CONFIG!$E17+CONFIG!$F17),INDEX(Commandes!$D12:$BK12,,COLUMN(AK$8)-COLUMN($D$8)+1-(CONFIG!$E17+CONFIG!$F17)),0)*CONFIG!$H17)*CONFIG!$D17</f>
        <v>0</v>
      </c>
      <c r="AL12" s="86">
        <f t="array" ref="AL12">((CONFIG!$G17*Commandes!AL12)+IF(ROUND((AL$8-CONFIG!$D$7)/31,0)&gt;=(CONFIG!$E17+CONFIG!$F17),INDEX(Commandes!$D12:$BK12,,COLUMN(AL$8)-COLUMN($D$8)+1-(CONFIG!$E17+CONFIG!$F17)),0)*CONFIG!$H17)*CONFIG!$D17</f>
        <v>0</v>
      </c>
      <c r="AM12" s="86">
        <f t="array" ref="AM12">((CONFIG!$G17*Commandes!AM12)+IF(ROUND((AM$8-CONFIG!$D$7)/31,0)&gt;=(CONFIG!$E17+CONFIG!$F17),INDEX(Commandes!$D12:$BK12,,COLUMN(AM$8)-COLUMN($D$8)+1-(CONFIG!$E17+CONFIG!$F17)),0)*CONFIG!$H17)*CONFIG!$D17</f>
        <v>0</v>
      </c>
      <c r="AN12" s="86">
        <f t="array" ref="AN12">((CONFIG!$G17*Commandes!AN12)+IF(ROUND((AN$8-CONFIG!$D$7)/31,0)&gt;=(CONFIG!$E17+CONFIG!$F17),INDEX(Commandes!$D12:$BK12,,COLUMN(AN$8)-COLUMN($D$8)+1-(CONFIG!$E17+CONFIG!$F17)),0)*CONFIG!$H17)*CONFIG!$D17</f>
        <v>0</v>
      </c>
      <c r="AO12" s="86">
        <f t="array" ref="AO12">((CONFIG!$G17*Commandes!AO12)+IF(ROUND((AO$8-CONFIG!$D$7)/31,0)&gt;=(CONFIG!$E17+CONFIG!$F17),INDEX(Commandes!$D12:$BK12,,COLUMN(AO$8)-COLUMN($D$8)+1-(CONFIG!$E17+CONFIG!$F17)),0)*CONFIG!$H17)*CONFIG!$D17</f>
        <v>0</v>
      </c>
      <c r="AP12" s="86">
        <f t="array" ref="AP12">((CONFIG!$G17*Commandes!AP12)+IF(ROUND((AP$8-CONFIG!$D$7)/31,0)&gt;=(CONFIG!$E17+CONFIG!$F17),INDEX(Commandes!$D12:$BK12,,COLUMN(AP$8)-COLUMN($D$8)+1-(CONFIG!$E17+CONFIG!$F17)),0)*CONFIG!$H17)*CONFIG!$D17</f>
        <v>0</v>
      </c>
      <c r="AQ12" s="86">
        <f t="array" ref="AQ12">((CONFIG!$G17*Commandes!AQ12)+IF(ROUND((AQ$8-CONFIG!$D$7)/31,0)&gt;=(CONFIG!$E17+CONFIG!$F17),INDEX(Commandes!$D12:$BK12,,COLUMN(AQ$8)-COLUMN($D$8)+1-(CONFIG!$E17+CONFIG!$F17)),0)*CONFIG!$H17)*CONFIG!$D17</f>
        <v>0</v>
      </c>
      <c r="AR12" s="86">
        <f t="array" ref="AR12">((CONFIG!$G17*Commandes!AR12)+IF(ROUND((AR$8-CONFIG!$D$7)/31,0)&gt;=(CONFIG!$E17+CONFIG!$F17),INDEX(Commandes!$D12:$BK12,,COLUMN(AR$8)-COLUMN($D$8)+1-(CONFIG!$E17+CONFIG!$F17)),0)*CONFIG!$H17)*CONFIG!$D17</f>
        <v>0</v>
      </c>
      <c r="AS12" s="86">
        <f t="array" ref="AS12">((CONFIG!$G17*Commandes!AS12)+IF(ROUND((AS$8-CONFIG!$D$7)/31,0)&gt;=(CONFIG!$E17+CONFIG!$F17),INDEX(Commandes!$D12:$BK12,,COLUMN(AS$8)-COLUMN($D$8)+1-(CONFIG!$E17+CONFIG!$F17)),0)*CONFIG!$H17)*CONFIG!$D17</f>
        <v>0</v>
      </c>
      <c r="AT12" s="86">
        <f t="array" ref="AT12">((CONFIG!$G17*Commandes!AT12)+IF(ROUND((AT$8-CONFIG!$D$7)/31,0)&gt;=(CONFIG!$E17+CONFIG!$F17),INDEX(Commandes!$D12:$BK12,,COLUMN(AT$8)-COLUMN($D$8)+1-(CONFIG!$E17+CONFIG!$F17)),0)*CONFIG!$H17)*CONFIG!$D17</f>
        <v>0</v>
      </c>
      <c r="AU12" s="86">
        <f t="array" ref="AU12">((CONFIG!$G17*Commandes!AU12)+IF(ROUND((AU$8-CONFIG!$D$7)/31,0)&gt;=(CONFIG!$E17+CONFIG!$F17),INDEX(Commandes!$D12:$BK12,,COLUMN(AU$8)-COLUMN($D$8)+1-(CONFIG!$E17+CONFIG!$F17)),0)*CONFIG!$H17)*CONFIG!$D17</f>
        <v>0</v>
      </c>
      <c r="AV12" s="86">
        <f t="array" ref="AV12">((CONFIG!$G17*Commandes!AV12)+IF(ROUND((AV$8-CONFIG!$D$7)/31,0)&gt;=(CONFIG!$E17+CONFIG!$F17),INDEX(Commandes!$D12:$BK12,,COLUMN(AV$8)-COLUMN($D$8)+1-(CONFIG!$E17+CONFIG!$F17)),0)*CONFIG!$H17)*CONFIG!$D17</f>
        <v>0</v>
      </c>
      <c r="AW12" s="86">
        <f t="array" ref="AW12">((CONFIG!$G17*Commandes!AW12)+IF(ROUND((AW$8-CONFIG!$D$7)/31,0)&gt;=(CONFIG!$E17+CONFIG!$F17),INDEX(Commandes!$D12:$BK12,,COLUMN(AW$8)-COLUMN($D$8)+1-(CONFIG!$E17+CONFIG!$F17)),0)*CONFIG!$H17)*CONFIG!$D17</f>
        <v>0</v>
      </c>
      <c r="AX12" s="86">
        <f t="array" ref="AX12">((CONFIG!$G17*Commandes!AX12)+IF(ROUND((AX$8-CONFIG!$D$7)/31,0)&gt;=(CONFIG!$E17+CONFIG!$F17),INDEX(Commandes!$D12:$BK12,,COLUMN(AX$8)-COLUMN($D$8)+1-(CONFIG!$E17+CONFIG!$F17)),0)*CONFIG!$H17)*CONFIG!$D17</f>
        <v>0</v>
      </c>
      <c r="AY12" s="86">
        <f t="array" ref="AY12">((CONFIG!$G17*Commandes!AY12)+IF(ROUND((AY$8-CONFIG!$D$7)/31,0)&gt;=(CONFIG!$E17+CONFIG!$F17),INDEX(Commandes!$D12:$BK12,,COLUMN(AY$8)-COLUMN($D$8)+1-(CONFIG!$E17+CONFIG!$F17)),0)*CONFIG!$H17)*CONFIG!$D17</f>
        <v>0</v>
      </c>
      <c r="AZ12" s="86">
        <f t="array" ref="AZ12">((CONFIG!$G17*Commandes!AZ12)+IF(ROUND((AZ$8-CONFIG!$D$7)/31,0)&gt;=(CONFIG!$E17+CONFIG!$F17),INDEX(Commandes!$D12:$BK12,,COLUMN(AZ$8)-COLUMN($D$8)+1-(CONFIG!$E17+CONFIG!$F17)),0)*CONFIG!$H17)*CONFIG!$D17</f>
        <v>0</v>
      </c>
      <c r="BA12" s="86">
        <f t="array" ref="BA12">((CONFIG!$G17*Commandes!BA12)+IF(ROUND((BA$8-CONFIG!$D$7)/31,0)&gt;=(CONFIG!$E17+CONFIG!$F17),INDEX(Commandes!$D12:$BK12,,COLUMN(BA$8)-COLUMN($D$8)+1-(CONFIG!$E17+CONFIG!$F17)),0)*CONFIG!$H17)*CONFIG!$D17</f>
        <v>0</v>
      </c>
      <c r="BB12" s="86">
        <f t="array" ref="BB12">((CONFIG!$G17*Commandes!BB12)+IF(ROUND((BB$8-CONFIG!$D$7)/31,0)&gt;=(CONFIG!$E17+CONFIG!$F17),INDEX(Commandes!$D12:$BK12,,COLUMN(BB$8)-COLUMN($D$8)+1-(CONFIG!$E17+CONFIG!$F17)),0)*CONFIG!$H17)*CONFIG!$D17</f>
        <v>0</v>
      </c>
      <c r="BC12" s="86">
        <f t="array" ref="BC12">((CONFIG!$G17*Commandes!BC12)+IF(ROUND((BC$8-CONFIG!$D$7)/31,0)&gt;=(CONFIG!$E17+CONFIG!$F17),INDEX(Commandes!$D12:$BK12,,COLUMN(BC$8)-COLUMN($D$8)+1-(CONFIG!$E17+CONFIG!$F17)),0)*CONFIG!$H17)*CONFIG!$D17</f>
        <v>0</v>
      </c>
      <c r="BD12" s="86">
        <f t="array" ref="BD12">((CONFIG!$G17*Commandes!BD12)+IF(ROUND((BD$8-CONFIG!$D$7)/31,0)&gt;=(CONFIG!$E17+CONFIG!$F17),INDEX(Commandes!$D12:$BK12,,COLUMN(BD$8)-COLUMN($D$8)+1-(CONFIG!$E17+CONFIG!$F17)),0)*CONFIG!$H17)*CONFIG!$D17</f>
        <v>0</v>
      </c>
      <c r="BE12" s="86">
        <f t="array" ref="BE12">((CONFIG!$G17*Commandes!BE12)+IF(ROUND((BE$8-CONFIG!$D$7)/31,0)&gt;=(CONFIG!$E17+CONFIG!$F17),INDEX(Commandes!$D12:$BK12,,COLUMN(BE$8)-COLUMN($D$8)+1-(CONFIG!$E17+CONFIG!$F17)),0)*CONFIG!$H17)*CONFIG!$D17</f>
        <v>0</v>
      </c>
      <c r="BF12" s="86">
        <f t="array" ref="BF12">((CONFIG!$G17*Commandes!BF12)+IF(ROUND((BF$8-CONFIG!$D$7)/31,0)&gt;=(CONFIG!$E17+CONFIG!$F17),INDEX(Commandes!$D12:$BK12,,COLUMN(BF$8)-COLUMN($D$8)+1-(CONFIG!$E17+CONFIG!$F17)),0)*CONFIG!$H17)*CONFIG!$D17</f>
        <v>0</v>
      </c>
      <c r="BG12" s="86">
        <f t="array" ref="BG12">((CONFIG!$G17*Commandes!BG12)+IF(ROUND((BG$8-CONFIG!$D$7)/31,0)&gt;=(CONFIG!$E17+CONFIG!$F17),INDEX(Commandes!$D12:$BK12,,COLUMN(BG$8)-COLUMN($D$8)+1-(CONFIG!$E17+CONFIG!$F17)),0)*CONFIG!$H17)*CONFIG!$D17</f>
        <v>0</v>
      </c>
      <c r="BH12" s="86">
        <f t="array" ref="BH12">((CONFIG!$G17*Commandes!BH12)+IF(ROUND((BH$8-CONFIG!$D$7)/31,0)&gt;=(CONFIG!$E17+CONFIG!$F17),INDEX(Commandes!$D12:$BK12,,COLUMN(BH$8)-COLUMN($D$8)+1-(CONFIG!$E17+CONFIG!$F17)),0)*CONFIG!$H17)*CONFIG!$D17</f>
        <v>0</v>
      </c>
      <c r="BI12" s="86">
        <f t="array" ref="BI12">((CONFIG!$G17*Commandes!BI12)+IF(ROUND((BI$8-CONFIG!$D$7)/31,0)&gt;=(CONFIG!$E17+CONFIG!$F17),INDEX(Commandes!$D12:$BK12,,COLUMN(BI$8)-COLUMN($D$8)+1-(CONFIG!$E17+CONFIG!$F17)),0)*CONFIG!$H17)*CONFIG!$D17</f>
        <v>0</v>
      </c>
      <c r="BJ12" s="86">
        <f t="array" ref="BJ12">((CONFIG!$G17*Commandes!BJ12)+IF(ROUND((BJ$8-CONFIG!$D$7)/31,0)&gt;=(CONFIG!$E17+CONFIG!$F17),INDEX(Commandes!$D12:$BK12,,COLUMN(BJ$8)-COLUMN($D$8)+1-(CONFIG!$E17+CONFIG!$F17)),0)*CONFIG!$H17)*CONFIG!$D17</f>
        <v>0</v>
      </c>
      <c r="BK12" s="86">
        <f t="array" ref="BK12">((CONFIG!$G17*Commandes!BK12)+IF(ROUND((BK$8-CONFIG!$D$7)/31,0)&gt;=(CONFIG!$E17+CONFIG!$F17),INDEX(Commandes!$D12:$BK12,,COLUMN(BK$8)-COLUMN($D$8)+1-(CONFIG!$E17+CONFIG!$F17)),0)*CONFIG!$H17)*CONFIG!$D17</f>
        <v>0</v>
      </c>
      <c r="BL12" s="8"/>
    </row>
    <row r="13" spans="2:64" ht="14.25" customHeight="1" x14ac:dyDescent="0.3">
      <c r="B13" s="5"/>
      <c r="C13" s="85">
        <f>CONFIG!$C$18</f>
        <v>0</v>
      </c>
      <c r="D13" s="86">
        <f t="array" ref="D13">((CONFIG!$G18*Commandes!D13)+IF(ROUND((D$8-CONFIG!$D$7)/31,0)&gt;=(CONFIG!$E18+CONFIG!$F18),INDEX(Commandes!$D13:$BK13,,COLUMN(D$8)-COLUMN($D$8)+1-(CONFIG!$E18+CONFIG!$F18)),0)*CONFIG!$H18)*CONFIG!$D18</f>
        <v>0</v>
      </c>
      <c r="E13" s="86">
        <f t="array" ref="E13">((CONFIG!$G18*Commandes!E13)+IF(ROUND((E$8-CONFIG!$D$7)/31,0)&gt;=(CONFIG!$E18+CONFIG!$F18),INDEX(Commandes!$D13:$BK13,,COLUMN(E$8)-COLUMN($D$8)+1-(CONFIG!$E18+CONFIG!$F18)),0)*CONFIG!$H18)*CONFIG!$D18</f>
        <v>0</v>
      </c>
      <c r="F13" s="86">
        <f t="array" ref="F13">((CONFIG!$G18*Commandes!F13)+IF(ROUND((F$8-CONFIG!$D$7)/31,0)&gt;=(CONFIG!$E18+CONFIG!$F18),INDEX(Commandes!$D13:$BK13,,COLUMN(F$8)-COLUMN($D$8)+1-(CONFIG!$E18+CONFIG!$F18)),0)*CONFIG!$H18)*CONFIG!$D18</f>
        <v>0</v>
      </c>
      <c r="G13" s="86">
        <f t="array" ref="G13">((CONFIG!$G18*Commandes!G13)+IF(ROUND((G$8-CONFIG!$D$7)/31,0)&gt;=(CONFIG!$E18+CONFIG!$F18),INDEX(Commandes!$D13:$BK13,,COLUMN(G$8)-COLUMN($D$8)+1-(CONFIG!$E18+CONFIG!$F18)),0)*CONFIG!$H18)*CONFIG!$D18</f>
        <v>0</v>
      </c>
      <c r="H13" s="86">
        <f t="array" ref="H13">((CONFIG!$G18*Commandes!H13)+IF(ROUND((H$8-CONFIG!$D$7)/31,0)&gt;=(CONFIG!$E18+CONFIG!$F18),INDEX(Commandes!$D13:$BK13,,COLUMN(H$8)-COLUMN($D$8)+1-(CONFIG!$E18+CONFIG!$F18)),0)*CONFIG!$H18)*CONFIG!$D18</f>
        <v>0</v>
      </c>
      <c r="I13" s="86">
        <f t="array" ref="I13">((CONFIG!$G18*Commandes!I13)+IF(ROUND((I$8-CONFIG!$D$7)/31,0)&gt;=(CONFIG!$E18+CONFIG!$F18),INDEX(Commandes!$D13:$BK13,,COLUMN(I$8)-COLUMN($D$8)+1-(CONFIG!$E18+CONFIG!$F18)),0)*CONFIG!$H18)*CONFIG!$D18</f>
        <v>0</v>
      </c>
      <c r="J13" s="86">
        <f t="array" ref="J13">((CONFIG!$G18*Commandes!J13)+IF(ROUND((J$8-CONFIG!$D$7)/31,0)&gt;=(CONFIG!$E18+CONFIG!$F18),INDEX(Commandes!$D13:$BK13,,COLUMN(J$8)-COLUMN($D$8)+1-(CONFIG!$E18+CONFIG!$F18)),0)*CONFIG!$H18)*CONFIG!$D18</f>
        <v>0</v>
      </c>
      <c r="K13" s="86">
        <f t="array" ref="K13">((CONFIG!$G18*Commandes!K13)+IF(ROUND((K$8-CONFIG!$D$7)/31,0)&gt;=(CONFIG!$E18+CONFIG!$F18),INDEX(Commandes!$D13:$BK13,,COLUMN(K$8)-COLUMN($D$8)+1-(CONFIG!$E18+CONFIG!$F18)),0)*CONFIG!$H18)*CONFIG!$D18</f>
        <v>0</v>
      </c>
      <c r="L13" s="86">
        <f t="array" ref="L13">((CONFIG!$G18*Commandes!L13)+IF(ROUND((L$8-CONFIG!$D$7)/31,0)&gt;=(CONFIG!$E18+CONFIG!$F18),INDEX(Commandes!$D13:$BK13,,COLUMN(L$8)-COLUMN($D$8)+1-(CONFIG!$E18+CONFIG!$F18)),0)*CONFIG!$H18)*CONFIG!$D18</f>
        <v>0</v>
      </c>
      <c r="M13" s="86">
        <f t="array" ref="M13">((CONFIG!$G18*Commandes!M13)+IF(ROUND((M$8-CONFIG!$D$7)/31,0)&gt;=(CONFIG!$E18+CONFIG!$F18),INDEX(Commandes!$D13:$BK13,,COLUMN(M$8)-COLUMN($D$8)+1-(CONFIG!$E18+CONFIG!$F18)),0)*CONFIG!$H18)*CONFIG!$D18</f>
        <v>0</v>
      </c>
      <c r="N13" s="86">
        <f t="array" ref="N13">((CONFIG!$G18*Commandes!N13)+IF(ROUND((N$8-CONFIG!$D$7)/31,0)&gt;=(CONFIG!$E18+CONFIG!$F18),INDEX(Commandes!$D13:$BK13,,COLUMN(N$8)-COLUMN($D$8)+1-(CONFIG!$E18+CONFIG!$F18)),0)*CONFIG!$H18)*CONFIG!$D18</f>
        <v>0</v>
      </c>
      <c r="O13" s="86">
        <f t="array" ref="O13">((CONFIG!$G18*Commandes!O13)+IF(ROUND((O$8-CONFIG!$D$7)/31,0)&gt;=(CONFIG!$E18+CONFIG!$F18),INDEX(Commandes!$D13:$BK13,,COLUMN(O$8)-COLUMN($D$8)+1-(CONFIG!$E18+CONFIG!$F18)),0)*CONFIG!$H18)*CONFIG!$D18</f>
        <v>0</v>
      </c>
      <c r="P13" s="86">
        <f t="array" ref="P13">((CONFIG!$G18*Commandes!P13)+IF(ROUND((P$8-CONFIG!$D$7)/31,0)&gt;=(CONFIG!$E18+CONFIG!$F18),INDEX(Commandes!$D13:$BK13,,COLUMN(P$8)-COLUMN($D$8)+1-(CONFIG!$E18+CONFIG!$F18)),0)*CONFIG!$H18)*CONFIG!$D18</f>
        <v>0</v>
      </c>
      <c r="Q13" s="86">
        <f t="array" ref="Q13">((CONFIG!$G18*Commandes!Q13)+IF(ROUND((Q$8-CONFIG!$D$7)/31,0)&gt;=(CONFIG!$E18+CONFIG!$F18),INDEX(Commandes!$D13:$BK13,,COLUMN(Q$8)-COLUMN($D$8)+1-(CONFIG!$E18+CONFIG!$F18)),0)*CONFIG!$H18)*CONFIG!$D18</f>
        <v>0</v>
      </c>
      <c r="R13" s="86">
        <f t="array" ref="R13">((CONFIG!$G18*Commandes!R13)+IF(ROUND((R$8-CONFIG!$D$7)/31,0)&gt;=(CONFIG!$E18+CONFIG!$F18),INDEX(Commandes!$D13:$BK13,,COLUMN(R$8)-COLUMN($D$8)+1-(CONFIG!$E18+CONFIG!$F18)),0)*CONFIG!$H18)*CONFIG!$D18</f>
        <v>0</v>
      </c>
      <c r="S13" s="86">
        <f t="array" ref="S13">((CONFIG!$G18*Commandes!S13)+IF(ROUND((S$8-CONFIG!$D$7)/31,0)&gt;=(CONFIG!$E18+CONFIG!$F18),INDEX(Commandes!$D13:$BK13,,COLUMN(S$8)-COLUMN($D$8)+1-(CONFIG!$E18+CONFIG!$F18)),0)*CONFIG!$H18)*CONFIG!$D18</f>
        <v>0</v>
      </c>
      <c r="T13" s="86">
        <f t="array" ref="T13">((CONFIG!$G18*Commandes!T13)+IF(ROUND((T$8-CONFIG!$D$7)/31,0)&gt;=(CONFIG!$E18+CONFIG!$F18),INDEX(Commandes!$D13:$BK13,,COLUMN(T$8)-COLUMN($D$8)+1-(CONFIG!$E18+CONFIG!$F18)),0)*CONFIG!$H18)*CONFIG!$D18</f>
        <v>0</v>
      </c>
      <c r="U13" s="86">
        <f t="array" ref="U13">((CONFIG!$G18*Commandes!U13)+IF(ROUND((U$8-CONFIG!$D$7)/31,0)&gt;=(CONFIG!$E18+CONFIG!$F18),INDEX(Commandes!$D13:$BK13,,COLUMN(U$8)-COLUMN($D$8)+1-(CONFIG!$E18+CONFIG!$F18)),0)*CONFIG!$H18)*CONFIG!$D18</f>
        <v>0</v>
      </c>
      <c r="V13" s="86">
        <f t="array" ref="V13">((CONFIG!$G18*Commandes!V13)+IF(ROUND((V$8-CONFIG!$D$7)/31,0)&gt;=(CONFIG!$E18+CONFIG!$F18),INDEX(Commandes!$D13:$BK13,,COLUMN(V$8)-COLUMN($D$8)+1-(CONFIG!$E18+CONFIG!$F18)),0)*CONFIG!$H18)*CONFIG!$D18</f>
        <v>0</v>
      </c>
      <c r="W13" s="86">
        <f t="array" ref="W13">((CONFIG!$G18*Commandes!W13)+IF(ROUND((W$8-CONFIG!$D$7)/31,0)&gt;=(CONFIG!$E18+CONFIG!$F18),INDEX(Commandes!$D13:$BK13,,COLUMN(W$8)-COLUMN($D$8)+1-(CONFIG!$E18+CONFIG!$F18)),0)*CONFIG!$H18)*CONFIG!$D18</f>
        <v>0</v>
      </c>
      <c r="X13" s="86">
        <f t="array" ref="X13">((CONFIG!$G18*Commandes!X13)+IF(ROUND((X$8-CONFIG!$D$7)/31,0)&gt;=(CONFIG!$E18+CONFIG!$F18),INDEX(Commandes!$D13:$BK13,,COLUMN(X$8)-COLUMN($D$8)+1-(CONFIG!$E18+CONFIG!$F18)),0)*CONFIG!$H18)*CONFIG!$D18</f>
        <v>0</v>
      </c>
      <c r="Y13" s="86">
        <f t="array" ref="Y13">((CONFIG!$G18*Commandes!Y13)+IF(ROUND((Y$8-CONFIG!$D$7)/31,0)&gt;=(CONFIG!$E18+CONFIG!$F18),INDEX(Commandes!$D13:$BK13,,COLUMN(Y$8)-COLUMN($D$8)+1-(CONFIG!$E18+CONFIG!$F18)),0)*CONFIG!$H18)*CONFIG!$D18</f>
        <v>0</v>
      </c>
      <c r="Z13" s="86">
        <f t="array" ref="Z13">((CONFIG!$G18*Commandes!Z13)+IF(ROUND((Z$8-CONFIG!$D$7)/31,0)&gt;=(CONFIG!$E18+CONFIG!$F18),INDEX(Commandes!$D13:$BK13,,COLUMN(Z$8)-COLUMN($D$8)+1-(CONFIG!$E18+CONFIG!$F18)),0)*CONFIG!$H18)*CONFIG!$D18</f>
        <v>0</v>
      </c>
      <c r="AA13" s="86">
        <f t="array" ref="AA13">((CONFIG!$G18*Commandes!AA13)+IF(ROUND((AA$8-CONFIG!$D$7)/31,0)&gt;=(CONFIG!$E18+CONFIG!$F18),INDEX(Commandes!$D13:$BK13,,COLUMN(AA$8)-COLUMN($D$8)+1-(CONFIG!$E18+CONFIG!$F18)),0)*CONFIG!$H18)*CONFIG!$D18</f>
        <v>0</v>
      </c>
      <c r="AB13" s="86">
        <f t="array" ref="AB13">((CONFIG!$G18*Commandes!AB13)+IF(ROUND((AB$8-CONFIG!$D$7)/31,0)&gt;=(CONFIG!$E18+CONFIG!$F18),INDEX(Commandes!$D13:$BK13,,COLUMN(AB$8)-COLUMN($D$8)+1-(CONFIG!$E18+CONFIG!$F18)),0)*CONFIG!$H18)*CONFIG!$D18</f>
        <v>0</v>
      </c>
      <c r="AC13" s="86">
        <f t="array" ref="AC13">((CONFIG!$G18*Commandes!AC13)+IF(ROUND((AC$8-CONFIG!$D$7)/31,0)&gt;=(CONFIG!$E18+CONFIG!$F18),INDEX(Commandes!$D13:$BK13,,COLUMN(AC$8)-COLUMN($D$8)+1-(CONFIG!$E18+CONFIG!$F18)),0)*CONFIG!$H18)*CONFIG!$D18</f>
        <v>0</v>
      </c>
      <c r="AD13" s="86">
        <f t="array" ref="AD13">((CONFIG!$G18*Commandes!AD13)+IF(ROUND((AD$8-CONFIG!$D$7)/31,0)&gt;=(CONFIG!$E18+CONFIG!$F18),INDEX(Commandes!$D13:$BK13,,COLUMN(AD$8)-COLUMN($D$8)+1-(CONFIG!$E18+CONFIG!$F18)),0)*CONFIG!$H18)*CONFIG!$D18</f>
        <v>0</v>
      </c>
      <c r="AE13" s="86">
        <f t="array" ref="AE13">((CONFIG!$G18*Commandes!AE13)+IF(ROUND((AE$8-CONFIG!$D$7)/31,0)&gt;=(CONFIG!$E18+CONFIG!$F18),INDEX(Commandes!$D13:$BK13,,COLUMN(AE$8)-COLUMN($D$8)+1-(CONFIG!$E18+CONFIG!$F18)),0)*CONFIG!$H18)*CONFIG!$D18</f>
        <v>0</v>
      </c>
      <c r="AF13" s="86">
        <f t="array" ref="AF13">((CONFIG!$G18*Commandes!AF13)+IF(ROUND((AF$8-CONFIG!$D$7)/31,0)&gt;=(CONFIG!$E18+CONFIG!$F18),INDEX(Commandes!$D13:$BK13,,COLUMN(AF$8)-COLUMN($D$8)+1-(CONFIG!$E18+CONFIG!$F18)),0)*CONFIG!$H18)*CONFIG!$D18</f>
        <v>0</v>
      </c>
      <c r="AG13" s="86">
        <f t="array" ref="AG13">((CONFIG!$G18*Commandes!AG13)+IF(ROUND((AG$8-CONFIG!$D$7)/31,0)&gt;=(CONFIG!$E18+CONFIG!$F18),INDEX(Commandes!$D13:$BK13,,COLUMN(AG$8)-COLUMN($D$8)+1-(CONFIG!$E18+CONFIG!$F18)),0)*CONFIG!$H18)*CONFIG!$D18</f>
        <v>0</v>
      </c>
      <c r="AH13" s="86">
        <f t="array" ref="AH13">((CONFIG!$G18*Commandes!AH13)+IF(ROUND((AH$8-CONFIG!$D$7)/31,0)&gt;=(CONFIG!$E18+CONFIG!$F18),INDEX(Commandes!$D13:$BK13,,COLUMN(AH$8)-COLUMN($D$8)+1-(CONFIG!$E18+CONFIG!$F18)),0)*CONFIG!$H18)*CONFIG!$D18</f>
        <v>0</v>
      </c>
      <c r="AI13" s="86">
        <f t="array" ref="AI13">((CONFIG!$G18*Commandes!AI13)+IF(ROUND((AI$8-CONFIG!$D$7)/31,0)&gt;=(CONFIG!$E18+CONFIG!$F18),INDEX(Commandes!$D13:$BK13,,COLUMN(AI$8)-COLUMN($D$8)+1-(CONFIG!$E18+CONFIG!$F18)),0)*CONFIG!$H18)*CONFIG!$D18</f>
        <v>0</v>
      </c>
      <c r="AJ13" s="86">
        <f t="array" ref="AJ13">((CONFIG!$G18*Commandes!AJ13)+IF(ROUND((AJ$8-CONFIG!$D$7)/31,0)&gt;=(CONFIG!$E18+CONFIG!$F18),INDEX(Commandes!$D13:$BK13,,COLUMN(AJ$8)-COLUMN($D$8)+1-(CONFIG!$E18+CONFIG!$F18)),0)*CONFIG!$H18)*CONFIG!$D18</f>
        <v>0</v>
      </c>
      <c r="AK13" s="86">
        <f t="array" ref="AK13">((CONFIG!$G18*Commandes!AK13)+IF(ROUND((AK$8-CONFIG!$D$7)/31,0)&gt;=(CONFIG!$E18+CONFIG!$F18),INDEX(Commandes!$D13:$BK13,,COLUMN(AK$8)-COLUMN($D$8)+1-(CONFIG!$E18+CONFIG!$F18)),0)*CONFIG!$H18)*CONFIG!$D18</f>
        <v>0</v>
      </c>
      <c r="AL13" s="86">
        <f t="array" ref="AL13">((CONFIG!$G18*Commandes!AL13)+IF(ROUND((AL$8-CONFIG!$D$7)/31,0)&gt;=(CONFIG!$E18+CONFIG!$F18),INDEX(Commandes!$D13:$BK13,,COLUMN(AL$8)-COLUMN($D$8)+1-(CONFIG!$E18+CONFIG!$F18)),0)*CONFIG!$H18)*CONFIG!$D18</f>
        <v>0</v>
      </c>
      <c r="AM13" s="86">
        <f t="array" ref="AM13">((CONFIG!$G18*Commandes!AM13)+IF(ROUND((AM$8-CONFIG!$D$7)/31,0)&gt;=(CONFIG!$E18+CONFIG!$F18),INDEX(Commandes!$D13:$BK13,,COLUMN(AM$8)-COLUMN($D$8)+1-(CONFIG!$E18+CONFIG!$F18)),0)*CONFIG!$H18)*CONFIG!$D18</f>
        <v>0</v>
      </c>
      <c r="AN13" s="86">
        <f t="array" ref="AN13">((CONFIG!$G18*Commandes!AN13)+IF(ROUND((AN$8-CONFIG!$D$7)/31,0)&gt;=(CONFIG!$E18+CONFIG!$F18),INDEX(Commandes!$D13:$BK13,,COLUMN(AN$8)-COLUMN($D$8)+1-(CONFIG!$E18+CONFIG!$F18)),0)*CONFIG!$H18)*CONFIG!$D18</f>
        <v>0</v>
      </c>
      <c r="AO13" s="86">
        <f t="array" ref="AO13">((CONFIG!$G18*Commandes!AO13)+IF(ROUND((AO$8-CONFIG!$D$7)/31,0)&gt;=(CONFIG!$E18+CONFIG!$F18),INDEX(Commandes!$D13:$BK13,,COLUMN(AO$8)-COLUMN($D$8)+1-(CONFIG!$E18+CONFIG!$F18)),0)*CONFIG!$H18)*CONFIG!$D18</f>
        <v>0</v>
      </c>
      <c r="AP13" s="86">
        <f t="array" ref="AP13">((CONFIG!$G18*Commandes!AP13)+IF(ROUND((AP$8-CONFIG!$D$7)/31,0)&gt;=(CONFIG!$E18+CONFIG!$F18),INDEX(Commandes!$D13:$BK13,,COLUMN(AP$8)-COLUMN($D$8)+1-(CONFIG!$E18+CONFIG!$F18)),0)*CONFIG!$H18)*CONFIG!$D18</f>
        <v>0</v>
      </c>
      <c r="AQ13" s="86">
        <f t="array" ref="AQ13">((CONFIG!$G18*Commandes!AQ13)+IF(ROUND((AQ$8-CONFIG!$D$7)/31,0)&gt;=(CONFIG!$E18+CONFIG!$F18),INDEX(Commandes!$D13:$BK13,,COLUMN(AQ$8)-COLUMN($D$8)+1-(CONFIG!$E18+CONFIG!$F18)),0)*CONFIG!$H18)*CONFIG!$D18</f>
        <v>0</v>
      </c>
      <c r="AR13" s="86">
        <f t="array" ref="AR13">((CONFIG!$G18*Commandes!AR13)+IF(ROUND((AR$8-CONFIG!$D$7)/31,0)&gt;=(CONFIG!$E18+CONFIG!$F18),INDEX(Commandes!$D13:$BK13,,COLUMN(AR$8)-COLUMN($D$8)+1-(CONFIG!$E18+CONFIG!$F18)),0)*CONFIG!$H18)*CONFIG!$D18</f>
        <v>0</v>
      </c>
      <c r="AS13" s="86">
        <f t="array" ref="AS13">((CONFIG!$G18*Commandes!AS13)+IF(ROUND((AS$8-CONFIG!$D$7)/31,0)&gt;=(CONFIG!$E18+CONFIG!$F18),INDEX(Commandes!$D13:$BK13,,COLUMN(AS$8)-COLUMN($D$8)+1-(CONFIG!$E18+CONFIG!$F18)),0)*CONFIG!$H18)*CONFIG!$D18</f>
        <v>0</v>
      </c>
      <c r="AT13" s="86">
        <f t="array" ref="AT13">((CONFIG!$G18*Commandes!AT13)+IF(ROUND((AT$8-CONFIG!$D$7)/31,0)&gt;=(CONFIG!$E18+CONFIG!$F18),INDEX(Commandes!$D13:$BK13,,COLUMN(AT$8)-COLUMN($D$8)+1-(CONFIG!$E18+CONFIG!$F18)),0)*CONFIG!$H18)*CONFIG!$D18</f>
        <v>0</v>
      </c>
      <c r="AU13" s="86">
        <f t="array" ref="AU13">((CONFIG!$G18*Commandes!AU13)+IF(ROUND((AU$8-CONFIG!$D$7)/31,0)&gt;=(CONFIG!$E18+CONFIG!$F18),INDEX(Commandes!$D13:$BK13,,COLUMN(AU$8)-COLUMN($D$8)+1-(CONFIG!$E18+CONFIG!$F18)),0)*CONFIG!$H18)*CONFIG!$D18</f>
        <v>0</v>
      </c>
      <c r="AV13" s="86">
        <f t="array" ref="AV13">((CONFIG!$G18*Commandes!AV13)+IF(ROUND((AV$8-CONFIG!$D$7)/31,0)&gt;=(CONFIG!$E18+CONFIG!$F18),INDEX(Commandes!$D13:$BK13,,COLUMN(AV$8)-COLUMN($D$8)+1-(CONFIG!$E18+CONFIG!$F18)),0)*CONFIG!$H18)*CONFIG!$D18</f>
        <v>0</v>
      </c>
      <c r="AW13" s="86">
        <f t="array" ref="AW13">((CONFIG!$G18*Commandes!AW13)+IF(ROUND((AW$8-CONFIG!$D$7)/31,0)&gt;=(CONFIG!$E18+CONFIG!$F18),INDEX(Commandes!$D13:$BK13,,COLUMN(AW$8)-COLUMN($D$8)+1-(CONFIG!$E18+CONFIG!$F18)),0)*CONFIG!$H18)*CONFIG!$D18</f>
        <v>0</v>
      </c>
      <c r="AX13" s="86">
        <f t="array" ref="AX13">((CONFIG!$G18*Commandes!AX13)+IF(ROUND((AX$8-CONFIG!$D$7)/31,0)&gt;=(CONFIG!$E18+CONFIG!$F18),INDEX(Commandes!$D13:$BK13,,COLUMN(AX$8)-COLUMN($D$8)+1-(CONFIG!$E18+CONFIG!$F18)),0)*CONFIG!$H18)*CONFIG!$D18</f>
        <v>0</v>
      </c>
      <c r="AY13" s="86">
        <f t="array" ref="AY13">((CONFIG!$G18*Commandes!AY13)+IF(ROUND((AY$8-CONFIG!$D$7)/31,0)&gt;=(CONFIG!$E18+CONFIG!$F18),INDEX(Commandes!$D13:$BK13,,COLUMN(AY$8)-COLUMN($D$8)+1-(CONFIG!$E18+CONFIG!$F18)),0)*CONFIG!$H18)*CONFIG!$D18</f>
        <v>0</v>
      </c>
      <c r="AZ13" s="86">
        <f t="array" ref="AZ13">((CONFIG!$G18*Commandes!AZ13)+IF(ROUND((AZ$8-CONFIG!$D$7)/31,0)&gt;=(CONFIG!$E18+CONFIG!$F18),INDEX(Commandes!$D13:$BK13,,COLUMN(AZ$8)-COLUMN($D$8)+1-(CONFIG!$E18+CONFIG!$F18)),0)*CONFIG!$H18)*CONFIG!$D18</f>
        <v>0</v>
      </c>
      <c r="BA13" s="86">
        <f t="array" ref="BA13">((CONFIG!$G18*Commandes!BA13)+IF(ROUND((BA$8-CONFIG!$D$7)/31,0)&gt;=(CONFIG!$E18+CONFIG!$F18),INDEX(Commandes!$D13:$BK13,,COLUMN(BA$8)-COLUMN($D$8)+1-(CONFIG!$E18+CONFIG!$F18)),0)*CONFIG!$H18)*CONFIG!$D18</f>
        <v>0</v>
      </c>
      <c r="BB13" s="86">
        <f t="array" ref="BB13">((CONFIG!$G18*Commandes!BB13)+IF(ROUND((BB$8-CONFIG!$D$7)/31,0)&gt;=(CONFIG!$E18+CONFIG!$F18),INDEX(Commandes!$D13:$BK13,,COLUMN(BB$8)-COLUMN($D$8)+1-(CONFIG!$E18+CONFIG!$F18)),0)*CONFIG!$H18)*CONFIG!$D18</f>
        <v>0</v>
      </c>
      <c r="BC13" s="86">
        <f t="array" ref="BC13">((CONFIG!$G18*Commandes!BC13)+IF(ROUND((BC$8-CONFIG!$D$7)/31,0)&gt;=(CONFIG!$E18+CONFIG!$F18),INDEX(Commandes!$D13:$BK13,,COLUMN(BC$8)-COLUMN($D$8)+1-(CONFIG!$E18+CONFIG!$F18)),0)*CONFIG!$H18)*CONFIG!$D18</f>
        <v>0</v>
      </c>
      <c r="BD13" s="86">
        <f t="array" ref="BD13">((CONFIG!$G18*Commandes!BD13)+IF(ROUND((BD$8-CONFIG!$D$7)/31,0)&gt;=(CONFIG!$E18+CONFIG!$F18),INDEX(Commandes!$D13:$BK13,,COLUMN(BD$8)-COLUMN($D$8)+1-(CONFIG!$E18+CONFIG!$F18)),0)*CONFIG!$H18)*CONFIG!$D18</f>
        <v>0</v>
      </c>
      <c r="BE13" s="86">
        <f t="array" ref="BE13">((CONFIG!$G18*Commandes!BE13)+IF(ROUND((BE$8-CONFIG!$D$7)/31,0)&gt;=(CONFIG!$E18+CONFIG!$F18),INDEX(Commandes!$D13:$BK13,,COLUMN(BE$8)-COLUMN($D$8)+1-(CONFIG!$E18+CONFIG!$F18)),0)*CONFIG!$H18)*CONFIG!$D18</f>
        <v>0</v>
      </c>
      <c r="BF13" s="86">
        <f t="array" ref="BF13">((CONFIG!$G18*Commandes!BF13)+IF(ROUND((BF$8-CONFIG!$D$7)/31,0)&gt;=(CONFIG!$E18+CONFIG!$F18),INDEX(Commandes!$D13:$BK13,,COLUMN(BF$8)-COLUMN($D$8)+1-(CONFIG!$E18+CONFIG!$F18)),0)*CONFIG!$H18)*CONFIG!$D18</f>
        <v>0</v>
      </c>
      <c r="BG13" s="86">
        <f t="array" ref="BG13">((CONFIG!$G18*Commandes!BG13)+IF(ROUND((BG$8-CONFIG!$D$7)/31,0)&gt;=(CONFIG!$E18+CONFIG!$F18),INDEX(Commandes!$D13:$BK13,,COLUMN(BG$8)-COLUMN($D$8)+1-(CONFIG!$E18+CONFIG!$F18)),0)*CONFIG!$H18)*CONFIG!$D18</f>
        <v>0</v>
      </c>
      <c r="BH13" s="86">
        <f t="array" ref="BH13">((CONFIG!$G18*Commandes!BH13)+IF(ROUND((BH$8-CONFIG!$D$7)/31,0)&gt;=(CONFIG!$E18+CONFIG!$F18),INDEX(Commandes!$D13:$BK13,,COLUMN(BH$8)-COLUMN($D$8)+1-(CONFIG!$E18+CONFIG!$F18)),0)*CONFIG!$H18)*CONFIG!$D18</f>
        <v>0</v>
      </c>
      <c r="BI13" s="86">
        <f t="array" ref="BI13">((CONFIG!$G18*Commandes!BI13)+IF(ROUND((BI$8-CONFIG!$D$7)/31,0)&gt;=(CONFIG!$E18+CONFIG!$F18),INDEX(Commandes!$D13:$BK13,,COLUMN(BI$8)-COLUMN($D$8)+1-(CONFIG!$E18+CONFIG!$F18)),0)*CONFIG!$H18)*CONFIG!$D18</f>
        <v>0</v>
      </c>
      <c r="BJ13" s="86">
        <f t="array" ref="BJ13">((CONFIG!$G18*Commandes!BJ13)+IF(ROUND((BJ$8-CONFIG!$D$7)/31,0)&gt;=(CONFIG!$E18+CONFIG!$F18),INDEX(Commandes!$D13:$BK13,,COLUMN(BJ$8)-COLUMN($D$8)+1-(CONFIG!$E18+CONFIG!$F18)),0)*CONFIG!$H18)*CONFIG!$D18</f>
        <v>0</v>
      </c>
      <c r="BK13" s="86">
        <f t="array" ref="BK13">((CONFIG!$G18*Commandes!BK13)+IF(ROUND((BK$8-CONFIG!$D$7)/31,0)&gt;=(CONFIG!$E18+CONFIG!$F18),INDEX(Commandes!$D13:$BK13,,COLUMN(BK$8)-COLUMN($D$8)+1-(CONFIG!$E18+CONFIG!$F18)),0)*CONFIG!$H18)*CONFIG!$D18</f>
        <v>0</v>
      </c>
      <c r="BL13" s="8"/>
    </row>
    <row r="14" spans="2:64" ht="14.25" customHeight="1" x14ac:dyDescent="0.3">
      <c r="B14" s="5"/>
      <c r="C14" s="85">
        <f>CONFIG!$C$19</f>
        <v>0</v>
      </c>
      <c r="D14" s="86">
        <f t="array" ref="D14">((CONFIG!$G19*Commandes!D14)+IF(ROUND((D$8-CONFIG!$D$7)/31,0)&gt;=(CONFIG!$E19+CONFIG!$F19),INDEX(Commandes!$D14:$BK14,,COLUMN(D$8)-COLUMN($D$8)+1-(CONFIG!$E19+CONFIG!$F19)),0)*CONFIG!$H19)*CONFIG!$D19</f>
        <v>0</v>
      </c>
      <c r="E14" s="86">
        <f t="array" ref="E14">((CONFIG!$G19*Commandes!E14)+IF(ROUND((E$8-CONFIG!$D$7)/31,0)&gt;=(CONFIG!$E19+CONFIG!$F19),INDEX(Commandes!$D14:$BK14,,COLUMN(E$8)-COLUMN($D$8)+1-(CONFIG!$E19+CONFIG!$F19)),0)*CONFIG!$H19)*CONFIG!$D19</f>
        <v>0</v>
      </c>
      <c r="F14" s="86">
        <f t="array" ref="F14">((CONFIG!$G19*Commandes!F14)+IF(ROUND((F$8-CONFIG!$D$7)/31,0)&gt;=(CONFIG!$E19+CONFIG!$F19),INDEX(Commandes!$D14:$BK14,,COLUMN(F$8)-COLUMN($D$8)+1-(CONFIG!$E19+CONFIG!$F19)),0)*CONFIG!$H19)*CONFIG!$D19</f>
        <v>0</v>
      </c>
      <c r="G14" s="86">
        <f t="array" ref="G14">((CONFIG!$G19*Commandes!G14)+IF(ROUND((G$8-CONFIG!$D$7)/31,0)&gt;=(CONFIG!$E19+CONFIG!$F19),INDEX(Commandes!$D14:$BK14,,COLUMN(G$8)-COLUMN($D$8)+1-(CONFIG!$E19+CONFIG!$F19)),0)*CONFIG!$H19)*CONFIG!$D19</f>
        <v>0</v>
      </c>
      <c r="H14" s="86">
        <f t="array" ref="H14">((CONFIG!$G19*Commandes!H14)+IF(ROUND((H$8-CONFIG!$D$7)/31,0)&gt;=(CONFIG!$E19+CONFIG!$F19),INDEX(Commandes!$D14:$BK14,,COLUMN(H$8)-COLUMN($D$8)+1-(CONFIG!$E19+CONFIG!$F19)),0)*CONFIG!$H19)*CONFIG!$D19</f>
        <v>0</v>
      </c>
      <c r="I14" s="86">
        <f t="array" ref="I14">((CONFIG!$G19*Commandes!I14)+IF(ROUND((I$8-CONFIG!$D$7)/31,0)&gt;=(CONFIG!$E19+CONFIG!$F19),INDEX(Commandes!$D14:$BK14,,COLUMN(I$8)-COLUMN($D$8)+1-(CONFIG!$E19+CONFIG!$F19)),0)*CONFIG!$H19)*CONFIG!$D19</f>
        <v>0</v>
      </c>
      <c r="J14" s="86">
        <f t="array" ref="J14">((CONFIG!$G19*Commandes!J14)+IF(ROUND((J$8-CONFIG!$D$7)/31,0)&gt;=(CONFIG!$E19+CONFIG!$F19),INDEX(Commandes!$D14:$BK14,,COLUMN(J$8)-COLUMN($D$8)+1-(CONFIG!$E19+CONFIG!$F19)),0)*CONFIG!$H19)*CONFIG!$D19</f>
        <v>0</v>
      </c>
      <c r="K14" s="86">
        <f t="array" ref="K14">((CONFIG!$G19*Commandes!K14)+IF(ROUND((K$8-CONFIG!$D$7)/31,0)&gt;=(CONFIG!$E19+CONFIG!$F19),INDEX(Commandes!$D14:$BK14,,COLUMN(K$8)-COLUMN($D$8)+1-(CONFIG!$E19+CONFIG!$F19)),0)*CONFIG!$H19)*CONFIG!$D19</f>
        <v>0</v>
      </c>
      <c r="L14" s="86">
        <f t="array" ref="L14">((CONFIG!$G19*Commandes!L14)+IF(ROUND((L$8-CONFIG!$D$7)/31,0)&gt;=(CONFIG!$E19+CONFIG!$F19),INDEX(Commandes!$D14:$BK14,,COLUMN(L$8)-COLUMN($D$8)+1-(CONFIG!$E19+CONFIG!$F19)),0)*CONFIG!$H19)*CONFIG!$D19</f>
        <v>0</v>
      </c>
      <c r="M14" s="86">
        <f t="array" ref="M14">((CONFIG!$G19*Commandes!M14)+IF(ROUND((M$8-CONFIG!$D$7)/31,0)&gt;=(CONFIG!$E19+CONFIG!$F19),INDEX(Commandes!$D14:$BK14,,COLUMN(M$8)-COLUMN($D$8)+1-(CONFIG!$E19+CONFIG!$F19)),0)*CONFIG!$H19)*CONFIG!$D19</f>
        <v>0</v>
      </c>
      <c r="N14" s="86">
        <f t="array" ref="N14">((CONFIG!$G19*Commandes!N14)+IF(ROUND((N$8-CONFIG!$D$7)/31,0)&gt;=(CONFIG!$E19+CONFIG!$F19),INDEX(Commandes!$D14:$BK14,,COLUMN(N$8)-COLUMN($D$8)+1-(CONFIG!$E19+CONFIG!$F19)),0)*CONFIG!$H19)*CONFIG!$D19</f>
        <v>0</v>
      </c>
      <c r="O14" s="86">
        <f t="array" ref="O14">((CONFIG!$G19*Commandes!O14)+IF(ROUND((O$8-CONFIG!$D$7)/31,0)&gt;=(CONFIG!$E19+CONFIG!$F19),INDEX(Commandes!$D14:$BK14,,COLUMN(O$8)-COLUMN($D$8)+1-(CONFIG!$E19+CONFIG!$F19)),0)*CONFIG!$H19)*CONFIG!$D19</f>
        <v>0</v>
      </c>
      <c r="P14" s="86">
        <f t="array" ref="P14">((CONFIG!$G19*Commandes!P14)+IF(ROUND((P$8-CONFIG!$D$7)/31,0)&gt;=(CONFIG!$E19+CONFIG!$F19),INDEX(Commandes!$D14:$BK14,,COLUMN(P$8)-COLUMN($D$8)+1-(CONFIG!$E19+CONFIG!$F19)),0)*CONFIG!$H19)*CONFIG!$D19</f>
        <v>0</v>
      </c>
      <c r="Q14" s="86">
        <f t="array" ref="Q14">((CONFIG!$G19*Commandes!Q14)+IF(ROUND((Q$8-CONFIG!$D$7)/31,0)&gt;=(CONFIG!$E19+CONFIG!$F19),INDEX(Commandes!$D14:$BK14,,COLUMN(Q$8)-COLUMN($D$8)+1-(CONFIG!$E19+CONFIG!$F19)),0)*CONFIG!$H19)*CONFIG!$D19</f>
        <v>0</v>
      </c>
      <c r="R14" s="86">
        <f t="array" ref="R14">((CONFIG!$G19*Commandes!R14)+IF(ROUND((R$8-CONFIG!$D$7)/31,0)&gt;=(CONFIG!$E19+CONFIG!$F19),INDEX(Commandes!$D14:$BK14,,COLUMN(R$8)-COLUMN($D$8)+1-(CONFIG!$E19+CONFIG!$F19)),0)*CONFIG!$H19)*CONFIG!$D19</f>
        <v>0</v>
      </c>
      <c r="S14" s="86">
        <f t="array" ref="S14">((CONFIG!$G19*Commandes!S14)+IF(ROUND((S$8-CONFIG!$D$7)/31,0)&gt;=(CONFIG!$E19+CONFIG!$F19),INDEX(Commandes!$D14:$BK14,,COLUMN(S$8)-COLUMN($D$8)+1-(CONFIG!$E19+CONFIG!$F19)),0)*CONFIG!$H19)*CONFIG!$D19</f>
        <v>0</v>
      </c>
      <c r="T14" s="86">
        <f t="array" ref="T14">((CONFIG!$G19*Commandes!T14)+IF(ROUND((T$8-CONFIG!$D$7)/31,0)&gt;=(CONFIG!$E19+CONFIG!$F19),INDEX(Commandes!$D14:$BK14,,COLUMN(T$8)-COLUMN($D$8)+1-(CONFIG!$E19+CONFIG!$F19)),0)*CONFIG!$H19)*CONFIG!$D19</f>
        <v>0</v>
      </c>
      <c r="U14" s="86">
        <f t="array" ref="U14">((CONFIG!$G19*Commandes!U14)+IF(ROUND((U$8-CONFIG!$D$7)/31,0)&gt;=(CONFIG!$E19+CONFIG!$F19),INDEX(Commandes!$D14:$BK14,,COLUMN(U$8)-COLUMN($D$8)+1-(CONFIG!$E19+CONFIG!$F19)),0)*CONFIG!$H19)*CONFIG!$D19</f>
        <v>0</v>
      </c>
      <c r="V14" s="86">
        <f t="array" ref="V14">((CONFIG!$G19*Commandes!V14)+IF(ROUND((V$8-CONFIG!$D$7)/31,0)&gt;=(CONFIG!$E19+CONFIG!$F19),INDEX(Commandes!$D14:$BK14,,COLUMN(V$8)-COLUMN($D$8)+1-(CONFIG!$E19+CONFIG!$F19)),0)*CONFIG!$H19)*CONFIG!$D19</f>
        <v>0</v>
      </c>
      <c r="W14" s="86">
        <f t="array" ref="W14">((CONFIG!$G19*Commandes!W14)+IF(ROUND((W$8-CONFIG!$D$7)/31,0)&gt;=(CONFIG!$E19+CONFIG!$F19),INDEX(Commandes!$D14:$BK14,,COLUMN(W$8)-COLUMN($D$8)+1-(CONFIG!$E19+CONFIG!$F19)),0)*CONFIG!$H19)*CONFIG!$D19</f>
        <v>0</v>
      </c>
      <c r="X14" s="86">
        <f t="array" ref="X14">((CONFIG!$G19*Commandes!X14)+IF(ROUND((X$8-CONFIG!$D$7)/31,0)&gt;=(CONFIG!$E19+CONFIG!$F19),INDEX(Commandes!$D14:$BK14,,COLUMN(X$8)-COLUMN($D$8)+1-(CONFIG!$E19+CONFIG!$F19)),0)*CONFIG!$H19)*CONFIG!$D19</f>
        <v>0</v>
      </c>
      <c r="Y14" s="86">
        <f t="array" ref="Y14">((CONFIG!$G19*Commandes!Y14)+IF(ROUND((Y$8-CONFIG!$D$7)/31,0)&gt;=(CONFIG!$E19+CONFIG!$F19),INDEX(Commandes!$D14:$BK14,,COLUMN(Y$8)-COLUMN($D$8)+1-(CONFIG!$E19+CONFIG!$F19)),0)*CONFIG!$H19)*CONFIG!$D19</f>
        <v>0</v>
      </c>
      <c r="Z14" s="86">
        <f t="array" ref="Z14">((CONFIG!$G19*Commandes!Z14)+IF(ROUND((Z$8-CONFIG!$D$7)/31,0)&gt;=(CONFIG!$E19+CONFIG!$F19),INDEX(Commandes!$D14:$BK14,,COLUMN(Z$8)-COLUMN($D$8)+1-(CONFIG!$E19+CONFIG!$F19)),0)*CONFIG!$H19)*CONFIG!$D19</f>
        <v>0</v>
      </c>
      <c r="AA14" s="86">
        <f t="array" ref="AA14">((CONFIG!$G19*Commandes!AA14)+IF(ROUND((AA$8-CONFIG!$D$7)/31,0)&gt;=(CONFIG!$E19+CONFIG!$F19),INDEX(Commandes!$D14:$BK14,,COLUMN(AA$8)-COLUMN($D$8)+1-(CONFIG!$E19+CONFIG!$F19)),0)*CONFIG!$H19)*CONFIG!$D19</f>
        <v>0</v>
      </c>
      <c r="AB14" s="86">
        <f t="array" ref="AB14">((CONFIG!$G19*Commandes!AB14)+IF(ROUND((AB$8-CONFIG!$D$7)/31,0)&gt;=(CONFIG!$E19+CONFIG!$F19),INDEX(Commandes!$D14:$BK14,,COLUMN(AB$8)-COLUMN($D$8)+1-(CONFIG!$E19+CONFIG!$F19)),0)*CONFIG!$H19)*CONFIG!$D19</f>
        <v>0</v>
      </c>
      <c r="AC14" s="86">
        <f t="array" ref="AC14">((CONFIG!$G19*Commandes!AC14)+IF(ROUND((AC$8-CONFIG!$D$7)/31,0)&gt;=(CONFIG!$E19+CONFIG!$F19),INDEX(Commandes!$D14:$BK14,,COLUMN(AC$8)-COLUMN($D$8)+1-(CONFIG!$E19+CONFIG!$F19)),0)*CONFIG!$H19)*CONFIG!$D19</f>
        <v>0</v>
      </c>
      <c r="AD14" s="86">
        <f t="array" ref="AD14">((CONFIG!$G19*Commandes!AD14)+IF(ROUND((AD$8-CONFIG!$D$7)/31,0)&gt;=(CONFIG!$E19+CONFIG!$F19),INDEX(Commandes!$D14:$BK14,,COLUMN(AD$8)-COLUMN($D$8)+1-(CONFIG!$E19+CONFIG!$F19)),0)*CONFIG!$H19)*CONFIG!$D19</f>
        <v>0</v>
      </c>
      <c r="AE14" s="86">
        <f t="array" ref="AE14">((CONFIG!$G19*Commandes!AE14)+IF(ROUND((AE$8-CONFIG!$D$7)/31,0)&gt;=(CONFIG!$E19+CONFIG!$F19),INDEX(Commandes!$D14:$BK14,,COLUMN(AE$8)-COLUMN($D$8)+1-(CONFIG!$E19+CONFIG!$F19)),0)*CONFIG!$H19)*CONFIG!$D19</f>
        <v>0</v>
      </c>
      <c r="AF14" s="86">
        <f t="array" ref="AF14">((CONFIG!$G19*Commandes!AF14)+IF(ROUND((AF$8-CONFIG!$D$7)/31,0)&gt;=(CONFIG!$E19+CONFIG!$F19),INDEX(Commandes!$D14:$BK14,,COLUMN(AF$8)-COLUMN($D$8)+1-(CONFIG!$E19+CONFIG!$F19)),0)*CONFIG!$H19)*CONFIG!$D19</f>
        <v>0</v>
      </c>
      <c r="AG14" s="86">
        <f t="array" ref="AG14">((CONFIG!$G19*Commandes!AG14)+IF(ROUND((AG$8-CONFIG!$D$7)/31,0)&gt;=(CONFIG!$E19+CONFIG!$F19),INDEX(Commandes!$D14:$BK14,,COLUMN(AG$8)-COLUMN($D$8)+1-(CONFIG!$E19+CONFIG!$F19)),0)*CONFIG!$H19)*CONFIG!$D19</f>
        <v>0</v>
      </c>
      <c r="AH14" s="86">
        <f t="array" ref="AH14">((CONFIG!$G19*Commandes!AH14)+IF(ROUND((AH$8-CONFIG!$D$7)/31,0)&gt;=(CONFIG!$E19+CONFIG!$F19),INDEX(Commandes!$D14:$BK14,,COLUMN(AH$8)-COLUMN($D$8)+1-(CONFIG!$E19+CONFIG!$F19)),0)*CONFIG!$H19)*CONFIG!$D19</f>
        <v>0</v>
      </c>
      <c r="AI14" s="86">
        <f t="array" ref="AI14">((CONFIG!$G19*Commandes!AI14)+IF(ROUND((AI$8-CONFIG!$D$7)/31,0)&gt;=(CONFIG!$E19+CONFIG!$F19),INDEX(Commandes!$D14:$BK14,,COLUMN(AI$8)-COLUMN($D$8)+1-(CONFIG!$E19+CONFIG!$F19)),0)*CONFIG!$H19)*CONFIG!$D19</f>
        <v>0</v>
      </c>
      <c r="AJ14" s="86">
        <f t="array" ref="AJ14">((CONFIG!$G19*Commandes!AJ14)+IF(ROUND((AJ$8-CONFIG!$D$7)/31,0)&gt;=(CONFIG!$E19+CONFIG!$F19),INDEX(Commandes!$D14:$BK14,,COLUMN(AJ$8)-COLUMN($D$8)+1-(CONFIG!$E19+CONFIG!$F19)),0)*CONFIG!$H19)*CONFIG!$D19</f>
        <v>0</v>
      </c>
      <c r="AK14" s="86">
        <f t="array" ref="AK14">((CONFIG!$G19*Commandes!AK14)+IF(ROUND((AK$8-CONFIG!$D$7)/31,0)&gt;=(CONFIG!$E19+CONFIG!$F19),INDEX(Commandes!$D14:$BK14,,COLUMN(AK$8)-COLUMN($D$8)+1-(CONFIG!$E19+CONFIG!$F19)),0)*CONFIG!$H19)*CONFIG!$D19</f>
        <v>0</v>
      </c>
      <c r="AL14" s="86">
        <f t="array" ref="AL14">((CONFIG!$G19*Commandes!AL14)+IF(ROUND((AL$8-CONFIG!$D$7)/31,0)&gt;=(CONFIG!$E19+CONFIG!$F19),INDEX(Commandes!$D14:$BK14,,COLUMN(AL$8)-COLUMN($D$8)+1-(CONFIG!$E19+CONFIG!$F19)),0)*CONFIG!$H19)*CONFIG!$D19</f>
        <v>0</v>
      </c>
      <c r="AM14" s="86">
        <f t="array" ref="AM14">((CONFIG!$G19*Commandes!AM14)+IF(ROUND((AM$8-CONFIG!$D$7)/31,0)&gt;=(CONFIG!$E19+CONFIG!$F19),INDEX(Commandes!$D14:$BK14,,COLUMN(AM$8)-COLUMN($D$8)+1-(CONFIG!$E19+CONFIG!$F19)),0)*CONFIG!$H19)*CONFIG!$D19</f>
        <v>0</v>
      </c>
      <c r="AN14" s="86">
        <f t="array" ref="AN14">((CONFIG!$G19*Commandes!AN14)+IF(ROUND((AN$8-CONFIG!$D$7)/31,0)&gt;=(CONFIG!$E19+CONFIG!$F19),INDEX(Commandes!$D14:$BK14,,COLUMN(AN$8)-COLUMN($D$8)+1-(CONFIG!$E19+CONFIG!$F19)),0)*CONFIG!$H19)*CONFIG!$D19</f>
        <v>0</v>
      </c>
      <c r="AO14" s="86">
        <f t="array" ref="AO14">((CONFIG!$G19*Commandes!AO14)+IF(ROUND((AO$8-CONFIG!$D$7)/31,0)&gt;=(CONFIG!$E19+CONFIG!$F19),INDEX(Commandes!$D14:$BK14,,COLUMN(AO$8)-COLUMN($D$8)+1-(CONFIG!$E19+CONFIG!$F19)),0)*CONFIG!$H19)*CONFIG!$D19</f>
        <v>0</v>
      </c>
      <c r="AP14" s="86">
        <f t="array" ref="AP14">((CONFIG!$G19*Commandes!AP14)+IF(ROUND((AP$8-CONFIG!$D$7)/31,0)&gt;=(CONFIG!$E19+CONFIG!$F19),INDEX(Commandes!$D14:$BK14,,COLUMN(AP$8)-COLUMN($D$8)+1-(CONFIG!$E19+CONFIG!$F19)),0)*CONFIG!$H19)*CONFIG!$D19</f>
        <v>0</v>
      </c>
      <c r="AQ14" s="86">
        <f t="array" ref="AQ14">((CONFIG!$G19*Commandes!AQ14)+IF(ROUND((AQ$8-CONFIG!$D$7)/31,0)&gt;=(CONFIG!$E19+CONFIG!$F19),INDEX(Commandes!$D14:$BK14,,COLUMN(AQ$8)-COLUMN($D$8)+1-(CONFIG!$E19+CONFIG!$F19)),0)*CONFIG!$H19)*CONFIG!$D19</f>
        <v>0</v>
      </c>
      <c r="AR14" s="86">
        <f t="array" ref="AR14">((CONFIG!$G19*Commandes!AR14)+IF(ROUND((AR$8-CONFIG!$D$7)/31,0)&gt;=(CONFIG!$E19+CONFIG!$F19),INDEX(Commandes!$D14:$BK14,,COLUMN(AR$8)-COLUMN($D$8)+1-(CONFIG!$E19+CONFIG!$F19)),0)*CONFIG!$H19)*CONFIG!$D19</f>
        <v>0</v>
      </c>
      <c r="AS14" s="86">
        <f t="array" ref="AS14">((CONFIG!$G19*Commandes!AS14)+IF(ROUND((AS$8-CONFIG!$D$7)/31,0)&gt;=(CONFIG!$E19+CONFIG!$F19),INDEX(Commandes!$D14:$BK14,,COLUMN(AS$8)-COLUMN($D$8)+1-(CONFIG!$E19+CONFIG!$F19)),0)*CONFIG!$H19)*CONFIG!$D19</f>
        <v>0</v>
      </c>
      <c r="AT14" s="86">
        <f t="array" ref="AT14">((CONFIG!$G19*Commandes!AT14)+IF(ROUND((AT$8-CONFIG!$D$7)/31,0)&gt;=(CONFIG!$E19+CONFIG!$F19),INDEX(Commandes!$D14:$BK14,,COLUMN(AT$8)-COLUMN($D$8)+1-(CONFIG!$E19+CONFIG!$F19)),0)*CONFIG!$H19)*CONFIG!$D19</f>
        <v>0</v>
      </c>
      <c r="AU14" s="86">
        <f t="array" ref="AU14">((CONFIG!$G19*Commandes!AU14)+IF(ROUND((AU$8-CONFIG!$D$7)/31,0)&gt;=(CONFIG!$E19+CONFIG!$F19),INDEX(Commandes!$D14:$BK14,,COLUMN(AU$8)-COLUMN($D$8)+1-(CONFIG!$E19+CONFIG!$F19)),0)*CONFIG!$H19)*CONFIG!$D19</f>
        <v>0</v>
      </c>
      <c r="AV14" s="86">
        <f t="array" ref="AV14">((CONFIG!$G19*Commandes!AV14)+IF(ROUND((AV$8-CONFIG!$D$7)/31,0)&gt;=(CONFIG!$E19+CONFIG!$F19),INDEX(Commandes!$D14:$BK14,,COLUMN(AV$8)-COLUMN($D$8)+1-(CONFIG!$E19+CONFIG!$F19)),0)*CONFIG!$H19)*CONFIG!$D19</f>
        <v>0</v>
      </c>
      <c r="AW14" s="86">
        <f t="array" ref="AW14">((CONFIG!$G19*Commandes!AW14)+IF(ROUND((AW$8-CONFIG!$D$7)/31,0)&gt;=(CONFIG!$E19+CONFIG!$F19),INDEX(Commandes!$D14:$BK14,,COLUMN(AW$8)-COLUMN($D$8)+1-(CONFIG!$E19+CONFIG!$F19)),0)*CONFIG!$H19)*CONFIG!$D19</f>
        <v>0</v>
      </c>
      <c r="AX14" s="86">
        <f t="array" ref="AX14">((CONFIG!$G19*Commandes!AX14)+IF(ROUND((AX$8-CONFIG!$D$7)/31,0)&gt;=(CONFIG!$E19+CONFIG!$F19),INDEX(Commandes!$D14:$BK14,,COLUMN(AX$8)-COLUMN($D$8)+1-(CONFIG!$E19+CONFIG!$F19)),0)*CONFIG!$H19)*CONFIG!$D19</f>
        <v>0</v>
      </c>
      <c r="AY14" s="86">
        <f t="array" ref="AY14">((CONFIG!$G19*Commandes!AY14)+IF(ROUND((AY$8-CONFIG!$D$7)/31,0)&gt;=(CONFIG!$E19+CONFIG!$F19),INDEX(Commandes!$D14:$BK14,,COLUMN(AY$8)-COLUMN($D$8)+1-(CONFIG!$E19+CONFIG!$F19)),0)*CONFIG!$H19)*CONFIG!$D19</f>
        <v>0</v>
      </c>
      <c r="AZ14" s="86">
        <f t="array" ref="AZ14">((CONFIG!$G19*Commandes!AZ14)+IF(ROUND((AZ$8-CONFIG!$D$7)/31,0)&gt;=(CONFIG!$E19+CONFIG!$F19),INDEX(Commandes!$D14:$BK14,,COLUMN(AZ$8)-COLUMN($D$8)+1-(CONFIG!$E19+CONFIG!$F19)),0)*CONFIG!$H19)*CONFIG!$D19</f>
        <v>0</v>
      </c>
      <c r="BA14" s="86">
        <f t="array" ref="BA14">((CONFIG!$G19*Commandes!BA14)+IF(ROUND((BA$8-CONFIG!$D$7)/31,0)&gt;=(CONFIG!$E19+CONFIG!$F19),INDEX(Commandes!$D14:$BK14,,COLUMN(BA$8)-COLUMN($D$8)+1-(CONFIG!$E19+CONFIG!$F19)),0)*CONFIG!$H19)*CONFIG!$D19</f>
        <v>0</v>
      </c>
      <c r="BB14" s="86">
        <f t="array" ref="BB14">((CONFIG!$G19*Commandes!BB14)+IF(ROUND((BB$8-CONFIG!$D$7)/31,0)&gt;=(CONFIG!$E19+CONFIG!$F19),INDEX(Commandes!$D14:$BK14,,COLUMN(BB$8)-COLUMN($D$8)+1-(CONFIG!$E19+CONFIG!$F19)),0)*CONFIG!$H19)*CONFIG!$D19</f>
        <v>0</v>
      </c>
      <c r="BC14" s="86">
        <f t="array" ref="BC14">((CONFIG!$G19*Commandes!BC14)+IF(ROUND((BC$8-CONFIG!$D$7)/31,0)&gt;=(CONFIG!$E19+CONFIG!$F19),INDEX(Commandes!$D14:$BK14,,COLUMN(BC$8)-COLUMN($D$8)+1-(CONFIG!$E19+CONFIG!$F19)),0)*CONFIG!$H19)*CONFIG!$D19</f>
        <v>0</v>
      </c>
      <c r="BD14" s="86">
        <f t="array" ref="BD14">((CONFIG!$G19*Commandes!BD14)+IF(ROUND((BD$8-CONFIG!$D$7)/31,0)&gt;=(CONFIG!$E19+CONFIG!$F19),INDEX(Commandes!$D14:$BK14,,COLUMN(BD$8)-COLUMN($D$8)+1-(CONFIG!$E19+CONFIG!$F19)),0)*CONFIG!$H19)*CONFIG!$D19</f>
        <v>0</v>
      </c>
      <c r="BE14" s="86">
        <f t="array" ref="BE14">((CONFIG!$G19*Commandes!BE14)+IF(ROUND((BE$8-CONFIG!$D$7)/31,0)&gt;=(CONFIG!$E19+CONFIG!$F19),INDEX(Commandes!$D14:$BK14,,COLUMN(BE$8)-COLUMN($D$8)+1-(CONFIG!$E19+CONFIG!$F19)),0)*CONFIG!$H19)*CONFIG!$D19</f>
        <v>0</v>
      </c>
      <c r="BF14" s="86">
        <f t="array" ref="BF14">((CONFIG!$G19*Commandes!BF14)+IF(ROUND((BF$8-CONFIG!$D$7)/31,0)&gt;=(CONFIG!$E19+CONFIG!$F19),INDEX(Commandes!$D14:$BK14,,COLUMN(BF$8)-COLUMN($D$8)+1-(CONFIG!$E19+CONFIG!$F19)),0)*CONFIG!$H19)*CONFIG!$D19</f>
        <v>0</v>
      </c>
      <c r="BG14" s="86">
        <f t="array" ref="BG14">((CONFIG!$G19*Commandes!BG14)+IF(ROUND((BG$8-CONFIG!$D$7)/31,0)&gt;=(CONFIG!$E19+CONFIG!$F19),INDEX(Commandes!$D14:$BK14,,COLUMN(BG$8)-COLUMN($D$8)+1-(CONFIG!$E19+CONFIG!$F19)),0)*CONFIG!$H19)*CONFIG!$D19</f>
        <v>0</v>
      </c>
      <c r="BH14" s="86">
        <f t="array" ref="BH14">((CONFIG!$G19*Commandes!BH14)+IF(ROUND((BH$8-CONFIG!$D$7)/31,0)&gt;=(CONFIG!$E19+CONFIG!$F19),INDEX(Commandes!$D14:$BK14,,COLUMN(BH$8)-COLUMN($D$8)+1-(CONFIG!$E19+CONFIG!$F19)),0)*CONFIG!$H19)*CONFIG!$D19</f>
        <v>0</v>
      </c>
      <c r="BI14" s="86">
        <f t="array" ref="BI14">((CONFIG!$G19*Commandes!BI14)+IF(ROUND((BI$8-CONFIG!$D$7)/31,0)&gt;=(CONFIG!$E19+CONFIG!$F19),INDEX(Commandes!$D14:$BK14,,COLUMN(BI$8)-COLUMN($D$8)+1-(CONFIG!$E19+CONFIG!$F19)),0)*CONFIG!$H19)*CONFIG!$D19</f>
        <v>0</v>
      </c>
      <c r="BJ14" s="86">
        <f t="array" ref="BJ14">((CONFIG!$G19*Commandes!BJ14)+IF(ROUND((BJ$8-CONFIG!$D$7)/31,0)&gt;=(CONFIG!$E19+CONFIG!$F19),INDEX(Commandes!$D14:$BK14,,COLUMN(BJ$8)-COLUMN($D$8)+1-(CONFIG!$E19+CONFIG!$F19)),0)*CONFIG!$H19)*CONFIG!$D19</f>
        <v>0</v>
      </c>
      <c r="BK14" s="86">
        <f t="array" ref="BK14">((CONFIG!$G19*Commandes!BK14)+IF(ROUND((BK$8-CONFIG!$D$7)/31,0)&gt;=(CONFIG!$E19+CONFIG!$F19),INDEX(Commandes!$D14:$BK14,,COLUMN(BK$8)-COLUMN($D$8)+1-(CONFIG!$E19+CONFIG!$F19)),0)*CONFIG!$H19)*CONFIG!$D19</f>
        <v>0</v>
      </c>
      <c r="BL14" s="8"/>
    </row>
    <row r="15" spans="2:64" ht="14.25" customHeight="1" x14ac:dyDescent="0.3">
      <c r="B15" s="5"/>
      <c r="C15" s="85">
        <f>CONFIG!$C$20</f>
        <v>0</v>
      </c>
      <c r="D15" s="86">
        <f t="array" ref="D15">((CONFIG!$G20*Commandes!D15)+IF(ROUND((D$8-CONFIG!$D$7)/31,0)&gt;=(CONFIG!$E20+CONFIG!$F20),INDEX(Commandes!$D15:$BK15,,COLUMN(D$8)-COLUMN($D$8)+1-(CONFIG!$E20+CONFIG!$F20)),0)*CONFIG!$H20)*CONFIG!$D20</f>
        <v>0</v>
      </c>
      <c r="E15" s="86">
        <f t="array" ref="E15">((CONFIG!$G20*Commandes!E15)+IF(ROUND((E$8-CONFIG!$D$7)/31,0)&gt;=(CONFIG!$E20+CONFIG!$F20),INDEX(Commandes!$D15:$BK15,,COLUMN(E$8)-COLUMN($D$8)+1-(CONFIG!$E20+CONFIG!$F20)),0)*CONFIG!$H20)*CONFIG!$D20</f>
        <v>0</v>
      </c>
      <c r="F15" s="86">
        <f t="array" ref="F15">((CONFIG!$G20*Commandes!F15)+IF(ROUND((F$8-CONFIG!$D$7)/31,0)&gt;=(CONFIG!$E20+CONFIG!$F20),INDEX(Commandes!$D15:$BK15,,COLUMN(F$8)-COLUMN($D$8)+1-(CONFIG!$E20+CONFIG!$F20)),0)*CONFIG!$H20)*CONFIG!$D20</f>
        <v>0</v>
      </c>
      <c r="G15" s="86">
        <f t="array" ref="G15">((CONFIG!$G20*Commandes!G15)+IF(ROUND((G$8-CONFIG!$D$7)/31,0)&gt;=(CONFIG!$E20+CONFIG!$F20),INDEX(Commandes!$D15:$BK15,,COLUMN(G$8)-COLUMN($D$8)+1-(CONFIG!$E20+CONFIG!$F20)),0)*CONFIG!$H20)*CONFIG!$D20</f>
        <v>0</v>
      </c>
      <c r="H15" s="86">
        <f t="array" ref="H15">((CONFIG!$G20*Commandes!H15)+IF(ROUND((H$8-CONFIG!$D$7)/31,0)&gt;=(CONFIG!$E20+CONFIG!$F20),INDEX(Commandes!$D15:$BK15,,COLUMN(H$8)-COLUMN($D$8)+1-(CONFIG!$E20+CONFIG!$F20)),0)*CONFIG!$H20)*CONFIG!$D20</f>
        <v>0</v>
      </c>
      <c r="I15" s="86">
        <f t="array" ref="I15">((CONFIG!$G20*Commandes!I15)+IF(ROUND((I$8-CONFIG!$D$7)/31,0)&gt;=(CONFIG!$E20+CONFIG!$F20),INDEX(Commandes!$D15:$BK15,,COLUMN(I$8)-COLUMN($D$8)+1-(CONFIG!$E20+CONFIG!$F20)),0)*CONFIG!$H20)*CONFIG!$D20</f>
        <v>0</v>
      </c>
      <c r="J15" s="86">
        <f t="array" ref="J15">((CONFIG!$G20*Commandes!J15)+IF(ROUND((J$8-CONFIG!$D$7)/31,0)&gt;=(CONFIG!$E20+CONFIG!$F20),INDEX(Commandes!$D15:$BK15,,COLUMN(J$8)-COLUMN($D$8)+1-(CONFIG!$E20+CONFIG!$F20)),0)*CONFIG!$H20)*CONFIG!$D20</f>
        <v>0</v>
      </c>
      <c r="K15" s="86">
        <f t="array" ref="K15">((CONFIG!$G20*Commandes!K15)+IF(ROUND((K$8-CONFIG!$D$7)/31,0)&gt;=(CONFIG!$E20+CONFIG!$F20),INDEX(Commandes!$D15:$BK15,,COLUMN(K$8)-COLUMN($D$8)+1-(CONFIG!$E20+CONFIG!$F20)),0)*CONFIG!$H20)*CONFIG!$D20</f>
        <v>0</v>
      </c>
      <c r="L15" s="86">
        <f t="array" ref="L15">((CONFIG!$G20*Commandes!L15)+IF(ROUND((L$8-CONFIG!$D$7)/31,0)&gt;=(CONFIG!$E20+CONFIG!$F20),INDEX(Commandes!$D15:$BK15,,COLUMN(L$8)-COLUMN($D$8)+1-(CONFIG!$E20+CONFIG!$F20)),0)*CONFIG!$H20)*CONFIG!$D20</f>
        <v>0</v>
      </c>
      <c r="M15" s="86">
        <f t="array" ref="M15">((CONFIG!$G20*Commandes!M15)+IF(ROUND((M$8-CONFIG!$D$7)/31,0)&gt;=(CONFIG!$E20+CONFIG!$F20),INDEX(Commandes!$D15:$BK15,,COLUMN(M$8)-COLUMN($D$8)+1-(CONFIG!$E20+CONFIG!$F20)),0)*CONFIG!$H20)*CONFIG!$D20</f>
        <v>0</v>
      </c>
      <c r="N15" s="86">
        <f t="array" ref="N15">((CONFIG!$G20*Commandes!N15)+IF(ROUND((N$8-CONFIG!$D$7)/31,0)&gt;=(CONFIG!$E20+CONFIG!$F20),INDEX(Commandes!$D15:$BK15,,COLUMN(N$8)-COLUMN($D$8)+1-(CONFIG!$E20+CONFIG!$F20)),0)*CONFIG!$H20)*CONFIG!$D20</f>
        <v>0</v>
      </c>
      <c r="O15" s="86">
        <f t="array" ref="O15">((CONFIG!$G20*Commandes!O15)+IF(ROUND((O$8-CONFIG!$D$7)/31,0)&gt;=(CONFIG!$E20+CONFIG!$F20),INDEX(Commandes!$D15:$BK15,,COLUMN(O$8)-COLUMN($D$8)+1-(CONFIG!$E20+CONFIG!$F20)),0)*CONFIG!$H20)*CONFIG!$D20</f>
        <v>0</v>
      </c>
      <c r="P15" s="86">
        <f t="array" ref="P15">((CONFIG!$G20*Commandes!P15)+IF(ROUND((P$8-CONFIG!$D$7)/31,0)&gt;=(CONFIG!$E20+CONFIG!$F20),INDEX(Commandes!$D15:$BK15,,COLUMN(P$8)-COLUMN($D$8)+1-(CONFIG!$E20+CONFIG!$F20)),0)*CONFIG!$H20)*CONFIG!$D20</f>
        <v>0</v>
      </c>
      <c r="Q15" s="86">
        <f t="array" ref="Q15">((CONFIG!$G20*Commandes!Q15)+IF(ROUND((Q$8-CONFIG!$D$7)/31,0)&gt;=(CONFIG!$E20+CONFIG!$F20),INDEX(Commandes!$D15:$BK15,,COLUMN(Q$8)-COLUMN($D$8)+1-(CONFIG!$E20+CONFIG!$F20)),0)*CONFIG!$H20)*CONFIG!$D20</f>
        <v>0</v>
      </c>
      <c r="R15" s="86">
        <f t="array" ref="R15">((CONFIG!$G20*Commandes!R15)+IF(ROUND((R$8-CONFIG!$D$7)/31,0)&gt;=(CONFIG!$E20+CONFIG!$F20),INDEX(Commandes!$D15:$BK15,,COLUMN(R$8)-COLUMN($D$8)+1-(CONFIG!$E20+CONFIG!$F20)),0)*CONFIG!$H20)*CONFIG!$D20</f>
        <v>0</v>
      </c>
      <c r="S15" s="86">
        <f t="array" ref="S15">((CONFIG!$G20*Commandes!S15)+IF(ROUND((S$8-CONFIG!$D$7)/31,0)&gt;=(CONFIG!$E20+CONFIG!$F20),INDEX(Commandes!$D15:$BK15,,COLUMN(S$8)-COLUMN($D$8)+1-(CONFIG!$E20+CONFIG!$F20)),0)*CONFIG!$H20)*CONFIG!$D20</f>
        <v>0</v>
      </c>
      <c r="T15" s="86">
        <f t="array" ref="T15">((CONFIG!$G20*Commandes!T15)+IF(ROUND((T$8-CONFIG!$D$7)/31,0)&gt;=(CONFIG!$E20+CONFIG!$F20),INDEX(Commandes!$D15:$BK15,,COLUMN(T$8)-COLUMN($D$8)+1-(CONFIG!$E20+CONFIG!$F20)),0)*CONFIG!$H20)*CONFIG!$D20</f>
        <v>0</v>
      </c>
      <c r="U15" s="86">
        <f t="array" ref="U15">((CONFIG!$G20*Commandes!U15)+IF(ROUND((U$8-CONFIG!$D$7)/31,0)&gt;=(CONFIG!$E20+CONFIG!$F20),INDEX(Commandes!$D15:$BK15,,COLUMN(U$8)-COLUMN($D$8)+1-(CONFIG!$E20+CONFIG!$F20)),0)*CONFIG!$H20)*CONFIG!$D20</f>
        <v>0</v>
      </c>
      <c r="V15" s="86">
        <f t="array" ref="V15">((CONFIG!$G20*Commandes!V15)+IF(ROUND((V$8-CONFIG!$D$7)/31,0)&gt;=(CONFIG!$E20+CONFIG!$F20),INDEX(Commandes!$D15:$BK15,,COLUMN(V$8)-COLUMN($D$8)+1-(CONFIG!$E20+CONFIG!$F20)),0)*CONFIG!$H20)*CONFIG!$D20</f>
        <v>0</v>
      </c>
      <c r="W15" s="86">
        <f t="array" ref="W15">((CONFIG!$G20*Commandes!W15)+IF(ROUND((W$8-CONFIG!$D$7)/31,0)&gt;=(CONFIG!$E20+CONFIG!$F20),INDEX(Commandes!$D15:$BK15,,COLUMN(W$8)-COLUMN($D$8)+1-(CONFIG!$E20+CONFIG!$F20)),0)*CONFIG!$H20)*CONFIG!$D20</f>
        <v>0</v>
      </c>
      <c r="X15" s="86">
        <f t="array" ref="X15">((CONFIG!$G20*Commandes!X15)+IF(ROUND((X$8-CONFIG!$D$7)/31,0)&gt;=(CONFIG!$E20+CONFIG!$F20),INDEX(Commandes!$D15:$BK15,,COLUMN(X$8)-COLUMN($D$8)+1-(CONFIG!$E20+CONFIG!$F20)),0)*CONFIG!$H20)*CONFIG!$D20</f>
        <v>0</v>
      </c>
      <c r="Y15" s="86">
        <f t="array" ref="Y15">((CONFIG!$G20*Commandes!Y15)+IF(ROUND((Y$8-CONFIG!$D$7)/31,0)&gt;=(CONFIG!$E20+CONFIG!$F20),INDEX(Commandes!$D15:$BK15,,COLUMN(Y$8)-COLUMN($D$8)+1-(CONFIG!$E20+CONFIG!$F20)),0)*CONFIG!$H20)*CONFIG!$D20</f>
        <v>0</v>
      </c>
      <c r="Z15" s="86">
        <f t="array" ref="Z15">((CONFIG!$G20*Commandes!Z15)+IF(ROUND((Z$8-CONFIG!$D$7)/31,0)&gt;=(CONFIG!$E20+CONFIG!$F20),INDEX(Commandes!$D15:$BK15,,COLUMN(Z$8)-COLUMN($D$8)+1-(CONFIG!$E20+CONFIG!$F20)),0)*CONFIG!$H20)*CONFIG!$D20</f>
        <v>0</v>
      </c>
      <c r="AA15" s="86">
        <f t="array" ref="AA15">((CONFIG!$G20*Commandes!AA15)+IF(ROUND((AA$8-CONFIG!$D$7)/31,0)&gt;=(CONFIG!$E20+CONFIG!$F20),INDEX(Commandes!$D15:$BK15,,COLUMN(AA$8)-COLUMN($D$8)+1-(CONFIG!$E20+CONFIG!$F20)),0)*CONFIG!$H20)*CONFIG!$D20</f>
        <v>0</v>
      </c>
      <c r="AB15" s="86">
        <f t="array" ref="AB15">((CONFIG!$G20*Commandes!AB15)+IF(ROUND((AB$8-CONFIG!$D$7)/31,0)&gt;=(CONFIG!$E20+CONFIG!$F20),INDEX(Commandes!$D15:$BK15,,COLUMN(AB$8)-COLUMN($D$8)+1-(CONFIG!$E20+CONFIG!$F20)),0)*CONFIG!$H20)*CONFIG!$D20</f>
        <v>0</v>
      </c>
      <c r="AC15" s="86">
        <f t="array" ref="AC15">((CONFIG!$G20*Commandes!AC15)+IF(ROUND((AC$8-CONFIG!$D$7)/31,0)&gt;=(CONFIG!$E20+CONFIG!$F20),INDEX(Commandes!$D15:$BK15,,COLUMN(AC$8)-COLUMN($D$8)+1-(CONFIG!$E20+CONFIG!$F20)),0)*CONFIG!$H20)*CONFIG!$D20</f>
        <v>0</v>
      </c>
      <c r="AD15" s="86">
        <f t="array" ref="AD15">((CONFIG!$G20*Commandes!AD15)+IF(ROUND((AD$8-CONFIG!$D$7)/31,0)&gt;=(CONFIG!$E20+CONFIG!$F20),INDEX(Commandes!$D15:$BK15,,COLUMN(AD$8)-COLUMN($D$8)+1-(CONFIG!$E20+CONFIG!$F20)),0)*CONFIG!$H20)*CONFIG!$D20</f>
        <v>0</v>
      </c>
      <c r="AE15" s="86">
        <f t="array" ref="AE15">((CONFIG!$G20*Commandes!AE15)+IF(ROUND((AE$8-CONFIG!$D$7)/31,0)&gt;=(CONFIG!$E20+CONFIG!$F20),INDEX(Commandes!$D15:$BK15,,COLUMN(AE$8)-COLUMN($D$8)+1-(CONFIG!$E20+CONFIG!$F20)),0)*CONFIG!$H20)*CONFIG!$D20</f>
        <v>0</v>
      </c>
      <c r="AF15" s="86">
        <f t="array" ref="AF15">((CONFIG!$G20*Commandes!AF15)+IF(ROUND((AF$8-CONFIG!$D$7)/31,0)&gt;=(CONFIG!$E20+CONFIG!$F20),INDEX(Commandes!$D15:$BK15,,COLUMN(AF$8)-COLUMN($D$8)+1-(CONFIG!$E20+CONFIG!$F20)),0)*CONFIG!$H20)*CONFIG!$D20</f>
        <v>0</v>
      </c>
      <c r="AG15" s="86">
        <f t="array" ref="AG15">((CONFIG!$G20*Commandes!AG15)+IF(ROUND((AG$8-CONFIG!$D$7)/31,0)&gt;=(CONFIG!$E20+CONFIG!$F20),INDEX(Commandes!$D15:$BK15,,COLUMN(AG$8)-COLUMN($D$8)+1-(CONFIG!$E20+CONFIG!$F20)),0)*CONFIG!$H20)*CONFIG!$D20</f>
        <v>0</v>
      </c>
      <c r="AH15" s="86">
        <f t="array" ref="AH15">((CONFIG!$G20*Commandes!AH15)+IF(ROUND((AH$8-CONFIG!$D$7)/31,0)&gt;=(CONFIG!$E20+CONFIG!$F20),INDEX(Commandes!$D15:$BK15,,COLUMN(AH$8)-COLUMN($D$8)+1-(CONFIG!$E20+CONFIG!$F20)),0)*CONFIG!$H20)*CONFIG!$D20</f>
        <v>0</v>
      </c>
      <c r="AI15" s="86">
        <f t="array" ref="AI15">((CONFIG!$G20*Commandes!AI15)+IF(ROUND((AI$8-CONFIG!$D$7)/31,0)&gt;=(CONFIG!$E20+CONFIG!$F20),INDEX(Commandes!$D15:$BK15,,COLUMN(AI$8)-COLUMN($D$8)+1-(CONFIG!$E20+CONFIG!$F20)),0)*CONFIG!$H20)*CONFIG!$D20</f>
        <v>0</v>
      </c>
      <c r="AJ15" s="86">
        <f t="array" ref="AJ15">((CONFIG!$G20*Commandes!AJ15)+IF(ROUND((AJ$8-CONFIG!$D$7)/31,0)&gt;=(CONFIG!$E20+CONFIG!$F20),INDEX(Commandes!$D15:$BK15,,COLUMN(AJ$8)-COLUMN($D$8)+1-(CONFIG!$E20+CONFIG!$F20)),0)*CONFIG!$H20)*CONFIG!$D20</f>
        <v>0</v>
      </c>
      <c r="AK15" s="86">
        <f t="array" ref="AK15">((CONFIG!$G20*Commandes!AK15)+IF(ROUND((AK$8-CONFIG!$D$7)/31,0)&gt;=(CONFIG!$E20+CONFIG!$F20),INDEX(Commandes!$D15:$BK15,,COLUMN(AK$8)-COLUMN($D$8)+1-(CONFIG!$E20+CONFIG!$F20)),0)*CONFIG!$H20)*CONFIG!$D20</f>
        <v>0</v>
      </c>
      <c r="AL15" s="86">
        <f t="array" ref="AL15">((CONFIG!$G20*Commandes!AL15)+IF(ROUND((AL$8-CONFIG!$D$7)/31,0)&gt;=(CONFIG!$E20+CONFIG!$F20),INDEX(Commandes!$D15:$BK15,,COLUMN(AL$8)-COLUMN($D$8)+1-(CONFIG!$E20+CONFIG!$F20)),0)*CONFIG!$H20)*CONFIG!$D20</f>
        <v>0</v>
      </c>
      <c r="AM15" s="86">
        <f t="array" ref="AM15">((CONFIG!$G20*Commandes!AM15)+IF(ROUND((AM$8-CONFIG!$D$7)/31,0)&gt;=(CONFIG!$E20+CONFIG!$F20),INDEX(Commandes!$D15:$BK15,,COLUMN(AM$8)-COLUMN($D$8)+1-(CONFIG!$E20+CONFIG!$F20)),0)*CONFIG!$H20)*CONFIG!$D20</f>
        <v>0</v>
      </c>
      <c r="AN15" s="86">
        <f t="array" ref="AN15">((CONFIG!$G20*Commandes!AN15)+IF(ROUND((AN$8-CONFIG!$D$7)/31,0)&gt;=(CONFIG!$E20+CONFIG!$F20),INDEX(Commandes!$D15:$BK15,,COLUMN(AN$8)-COLUMN($D$8)+1-(CONFIG!$E20+CONFIG!$F20)),0)*CONFIG!$H20)*CONFIG!$D20</f>
        <v>0</v>
      </c>
      <c r="AO15" s="86">
        <f t="array" ref="AO15">((CONFIG!$G20*Commandes!AO15)+IF(ROUND((AO$8-CONFIG!$D$7)/31,0)&gt;=(CONFIG!$E20+CONFIG!$F20),INDEX(Commandes!$D15:$BK15,,COLUMN(AO$8)-COLUMN($D$8)+1-(CONFIG!$E20+CONFIG!$F20)),0)*CONFIG!$H20)*CONFIG!$D20</f>
        <v>0</v>
      </c>
      <c r="AP15" s="86">
        <f t="array" ref="AP15">((CONFIG!$G20*Commandes!AP15)+IF(ROUND((AP$8-CONFIG!$D$7)/31,0)&gt;=(CONFIG!$E20+CONFIG!$F20),INDEX(Commandes!$D15:$BK15,,COLUMN(AP$8)-COLUMN($D$8)+1-(CONFIG!$E20+CONFIG!$F20)),0)*CONFIG!$H20)*CONFIG!$D20</f>
        <v>0</v>
      </c>
      <c r="AQ15" s="86">
        <f t="array" ref="AQ15">((CONFIG!$G20*Commandes!AQ15)+IF(ROUND((AQ$8-CONFIG!$D$7)/31,0)&gt;=(CONFIG!$E20+CONFIG!$F20),INDEX(Commandes!$D15:$BK15,,COLUMN(AQ$8)-COLUMN($D$8)+1-(CONFIG!$E20+CONFIG!$F20)),0)*CONFIG!$H20)*CONFIG!$D20</f>
        <v>0</v>
      </c>
      <c r="AR15" s="86">
        <f t="array" ref="AR15">((CONFIG!$G20*Commandes!AR15)+IF(ROUND((AR$8-CONFIG!$D$7)/31,0)&gt;=(CONFIG!$E20+CONFIG!$F20),INDEX(Commandes!$D15:$BK15,,COLUMN(AR$8)-COLUMN($D$8)+1-(CONFIG!$E20+CONFIG!$F20)),0)*CONFIG!$H20)*CONFIG!$D20</f>
        <v>0</v>
      </c>
      <c r="AS15" s="86">
        <f t="array" ref="AS15">((CONFIG!$G20*Commandes!AS15)+IF(ROUND((AS$8-CONFIG!$D$7)/31,0)&gt;=(CONFIG!$E20+CONFIG!$F20),INDEX(Commandes!$D15:$BK15,,COLUMN(AS$8)-COLUMN($D$8)+1-(CONFIG!$E20+CONFIG!$F20)),0)*CONFIG!$H20)*CONFIG!$D20</f>
        <v>0</v>
      </c>
      <c r="AT15" s="86">
        <f t="array" ref="AT15">((CONFIG!$G20*Commandes!AT15)+IF(ROUND((AT$8-CONFIG!$D$7)/31,0)&gt;=(CONFIG!$E20+CONFIG!$F20),INDEX(Commandes!$D15:$BK15,,COLUMN(AT$8)-COLUMN($D$8)+1-(CONFIG!$E20+CONFIG!$F20)),0)*CONFIG!$H20)*CONFIG!$D20</f>
        <v>0</v>
      </c>
      <c r="AU15" s="86">
        <f t="array" ref="AU15">((CONFIG!$G20*Commandes!AU15)+IF(ROUND((AU$8-CONFIG!$D$7)/31,0)&gt;=(CONFIG!$E20+CONFIG!$F20),INDEX(Commandes!$D15:$BK15,,COLUMN(AU$8)-COLUMN($D$8)+1-(CONFIG!$E20+CONFIG!$F20)),0)*CONFIG!$H20)*CONFIG!$D20</f>
        <v>0</v>
      </c>
      <c r="AV15" s="86">
        <f t="array" ref="AV15">((CONFIG!$G20*Commandes!AV15)+IF(ROUND((AV$8-CONFIG!$D$7)/31,0)&gt;=(CONFIG!$E20+CONFIG!$F20),INDEX(Commandes!$D15:$BK15,,COLUMN(AV$8)-COLUMN($D$8)+1-(CONFIG!$E20+CONFIG!$F20)),0)*CONFIG!$H20)*CONFIG!$D20</f>
        <v>0</v>
      </c>
      <c r="AW15" s="86">
        <f t="array" ref="AW15">((CONFIG!$G20*Commandes!AW15)+IF(ROUND((AW$8-CONFIG!$D$7)/31,0)&gt;=(CONFIG!$E20+CONFIG!$F20),INDEX(Commandes!$D15:$BK15,,COLUMN(AW$8)-COLUMN($D$8)+1-(CONFIG!$E20+CONFIG!$F20)),0)*CONFIG!$H20)*CONFIG!$D20</f>
        <v>0</v>
      </c>
      <c r="AX15" s="86">
        <f t="array" ref="AX15">((CONFIG!$G20*Commandes!AX15)+IF(ROUND((AX$8-CONFIG!$D$7)/31,0)&gt;=(CONFIG!$E20+CONFIG!$F20),INDEX(Commandes!$D15:$BK15,,COLUMN(AX$8)-COLUMN($D$8)+1-(CONFIG!$E20+CONFIG!$F20)),0)*CONFIG!$H20)*CONFIG!$D20</f>
        <v>0</v>
      </c>
      <c r="AY15" s="86">
        <f t="array" ref="AY15">((CONFIG!$G20*Commandes!AY15)+IF(ROUND((AY$8-CONFIG!$D$7)/31,0)&gt;=(CONFIG!$E20+CONFIG!$F20),INDEX(Commandes!$D15:$BK15,,COLUMN(AY$8)-COLUMN($D$8)+1-(CONFIG!$E20+CONFIG!$F20)),0)*CONFIG!$H20)*CONFIG!$D20</f>
        <v>0</v>
      </c>
      <c r="AZ15" s="86">
        <f t="array" ref="AZ15">((CONFIG!$G20*Commandes!AZ15)+IF(ROUND((AZ$8-CONFIG!$D$7)/31,0)&gt;=(CONFIG!$E20+CONFIG!$F20),INDEX(Commandes!$D15:$BK15,,COLUMN(AZ$8)-COLUMN($D$8)+1-(CONFIG!$E20+CONFIG!$F20)),0)*CONFIG!$H20)*CONFIG!$D20</f>
        <v>0</v>
      </c>
      <c r="BA15" s="86">
        <f t="array" ref="BA15">((CONFIG!$G20*Commandes!BA15)+IF(ROUND((BA$8-CONFIG!$D$7)/31,0)&gt;=(CONFIG!$E20+CONFIG!$F20),INDEX(Commandes!$D15:$BK15,,COLUMN(BA$8)-COLUMN($D$8)+1-(CONFIG!$E20+CONFIG!$F20)),0)*CONFIG!$H20)*CONFIG!$D20</f>
        <v>0</v>
      </c>
      <c r="BB15" s="86">
        <f t="array" ref="BB15">((CONFIG!$G20*Commandes!BB15)+IF(ROUND((BB$8-CONFIG!$D$7)/31,0)&gt;=(CONFIG!$E20+CONFIG!$F20),INDEX(Commandes!$D15:$BK15,,COLUMN(BB$8)-COLUMN($D$8)+1-(CONFIG!$E20+CONFIG!$F20)),0)*CONFIG!$H20)*CONFIG!$D20</f>
        <v>0</v>
      </c>
      <c r="BC15" s="86">
        <f t="array" ref="BC15">((CONFIG!$G20*Commandes!BC15)+IF(ROUND((BC$8-CONFIG!$D$7)/31,0)&gt;=(CONFIG!$E20+CONFIG!$F20),INDEX(Commandes!$D15:$BK15,,COLUMN(BC$8)-COLUMN($D$8)+1-(CONFIG!$E20+CONFIG!$F20)),0)*CONFIG!$H20)*CONFIG!$D20</f>
        <v>0</v>
      </c>
      <c r="BD15" s="86">
        <f t="array" ref="BD15">((CONFIG!$G20*Commandes!BD15)+IF(ROUND((BD$8-CONFIG!$D$7)/31,0)&gt;=(CONFIG!$E20+CONFIG!$F20),INDEX(Commandes!$D15:$BK15,,COLUMN(BD$8)-COLUMN($D$8)+1-(CONFIG!$E20+CONFIG!$F20)),0)*CONFIG!$H20)*CONFIG!$D20</f>
        <v>0</v>
      </c>
      <c r="BE15" s="86">
        <f t="array" ref="BE15">((CONFIG!$G20*Commandes!BE15)+IF(ROUND((BE$8-CONFIG!$D$7)/31,0)&gt;=(CONFIG!$E20+CONFIG!$F20),INDEX(Commandes!$D15:$BK15,,COLUMN(BE$8)-COLUMN($D$8)+1-(CONFIG!$E20+CONFIG!$F20)),0)*CONFIG!$H20)*CONFIG!$D20</f>
        <v>0</v>
      </c>
      <c r="BF15" s="86">
        <f t="array" ref="BF15">((CONFIG!$G20*Commandes!BF15)+IF(ROUND((BF$8-CONFIG!$D$7)/31,0)&gt;=(CONFIG!$E20+CONFIG!$F20),INDEX(Commandes!$D15:$BK15,,COLUMN(BF$8)-COLUMN($D$8)+1-(CONFIG!$E20+CONFIG!$F20)),0)*CONFIG!$H20)*CONFIG!$D20</f>
        <v>0</v>
      </c>
      <c r="BG15" s="86">
        <f t="array" ref="BG15">((CONFIG!$G20*Commandes!BG15)+IF(ROUND((BG$8-CONFIG!$D$7)/31,0)&gt;=(CONFIG!$E20+CONFIG!$F20),INDEX(Commandes!$D15:$BK15,,COLUMN(BG$8)-COLUMN($D$8)+1-(CONFIG!$E20+CONFIG!$F20)),0)*CONFIG!$H20)*CONFIG!$D20</f>
        <v>0</v>
      </c>
      <c r="BH15" s="86">
        <f t="array" ref="BH15">((CONFIG!$G20*Commandes!BH15)+IF(ROUND((BH$8-CONFIG!$D$7)/31,0)&gt;=(CONFIG!$E20+CONFIG!$F20),INDEX(Commandes!$D15:$BK15,,COLUMN(BH$8)-COLUMN($D$8)+1-(CONFIG!$E20+CONFIG!$F20)),0)*CONFIG!$H20)*CONFIG!$D20</f>
        <v>0</v>
      </c>
      <c r="BI15" s="86">
        <f t="array" ref="BI15">((CONFIG!$G20*Commandes!BI15)+IF(ROUND((BI$8-CONFIG!$D$7)/31,0)&gt;=(CONFIG!$E20+CONFIG!$F20),INDEX(Commandes!$D15:$BK15,,COLUMN(BI$8)-COLUMN($D$8)+1-(CONFIG!$E20+CONFIG!$F20)),0)*CONFIG!$H20)*CONFIG!$D20</f>
        <v>0</v>
      </c>
      <c r="BJ15" s="86">
        <f t="array" ref="BJ15">((CONFIG!$G20*Commandes!BJ15)+IF(ROUND((BJ$8-CONFIG!$D$7)/31,0)&gt;=(CONFIG!$E20+CONFIG!$F20),INDEX(Commandes!$D15:$BK15,,COLUMN(BJ$8)-COLUMN($D$8)+1-(CONFIG!$E20+CONFIG!$F20)),0)*CONFIG!$H20)*CONFIG!$D20</f>
        <v>0</v>
      </c>
      <c r="BK15" s="86">
        <f t="array" ref="BK15">((CONFIG!$G20*Commandes!BK15)+IF(ROUND((BK$8-CONFIG!$D$7)/31,0)&gt;=(CONFIG!$E20+CONFIG!$F20),INDEX(Commandes!$D15:$BK15,,COLUMN(BK$8)-COLUMN($D$8)+1-(CONFIG!$E20+CONFIG!$F20)),0)*CONFIG!$H20)*CONFIG!$D20</f>
        <v>0</v>
      </c>
      <c r="BL15" s="8"/>
    </row>
    <row r="16" spans="2:64" ht="14.25" customHeight="1" x14ac:dyDescent="0.3">
      <c r="B16" s="5"/>
      <c r="C16" s="85">
        <f>CONFIG!$C$21</f>
        <v>0</v>
      </c>
      <c r="D16" s="86">
        <f t="array" ref="D16">((CONFIG!$G21*Commandes!D16)+IF(ROUND((D$8-CONFIG!$D$7)/31,0)&gt;=(CONFIG!$E21+CONFIG!$F21),INDEX(Commandes!$D16:$BK16,,COLUMN(D$8)-COLUMN($D$8)+1-(CONFIG!$E21+CONFIG!$F21)),0)*CONFIG!$H21)*CONFIG!$D21</f>
        <v>0</v>
      </c>
      <c r="E16" s="86">
        <f t="array" ref="E16">((CONFIG!$G21*Commandes!E16)+IF(ROUND((E$8-CONFIG!$D$7)/31,0)&gt;=(CONFIG!$E21+CONFIG!$F21),INDEX(Commandes!$D16:$BK16,,COLUMN(E$8)-COLUMN($D$8)+1-(CONFIG!$E21+CONFIG!$F21)),0)*CONFIG!$H21)*CONFIG!$D21</f>
        <v>0</v>
      </c>
      <c r="F16" s="86">
        <f t="array" ref="F16">((CONFIG!$G21*Commandes!F16)+IF(ROUND((F$8-CONFIG!$D$7)/31,0)&gt;=(CONFIG!$E21+CONFIG!$F21),INDEX(Commandes!$D16:$BK16,,COLUMN(F$8)-COLUMN($D$8)+1-(CONFIG!$E21+CONFIG!$F21)),0)*CONFIG!$H21)*CONFIG!$D21</f>
        <v>0</v>
      </c>
      <c r="G16" s="86">
        <f t="array" ref="G16">((CONFIG!$G21*Commandes!G16)+IF(ROUND((G$8-CONFIG!$D$7)/31,0)&gt;=(CONFIG!$E21+CONFIG!$F21),INDEX(Commandes!$D16:$BK16,,COLUMN(G$8)-COLUMN($D$8)+1-(CONFIG!$E21+CONFIG!$F21)),0)*CONFIG!$H21)*CONFIG!$D21</f>
        <v>0</v>
      </c>
      <c r="H16" s="86">
        <f t="array" ref="H16">((CONFIG!$G21*Commandes!H16)+IF(ROUND((H$8-CONFIG!$D$7)/31,0)&gt;=(CONFIG!$E21+CONFIG!$F21),INDEX(Commandes!$D16:$BK16,,COLUMN(H$8)-COLUMN($D$8)+1-(CONFIG!$E21+CONFIG!$F21)),0)*CONFIG!$H21)*CONFIG!$D21</f>
        <v>0</v>
      </c>
      <c r="I16" s="86">
        <f t="array" ref="I16">((CONFIG!$G21*Commandes!I16)+IF(ROUND((I$8-CONFIG!$D$7)/31,0)&gt;=(CONFIG!$E21+CONFIG!$F21),INDEX(Commandes!$D16:$BK16,,COLUMN(I$8)-COLUMN($D$8)+1-(CONFIG!$E21+CONFIG!$F21)),0)*CONFIG!$H21)*CONFIG!$D21</f>
        <v>0</v>
      </c>
      <c r="J16" s="86">
        <f t="array" ref="J16">((CONFIG!$G21*Commandes!J16)+IF(ROUND((J$8-CONFIG!$D$7)/31,0)&gt;=(CONFIG!$E21+CONFIG!$F21),INDEX(Commandes!$D16:$BK16,,COLUMN(J$8)-COLUMN($D$8)+1-(CONFIG!$E21+CONFIG!$F21)),0)*CONFIG!$H21)*CONFIG!$D21</f>
        <v>0</v>
      </c>
      <c r="K16" s="86">
        <f t="array" ref="K16">((CONFIG!$G21*Commandes!K16)+IF(ROUND((K$8-CONFIG!$D$7)/31,0)&gt;=(CONFIG!$E21+CONFIG!$F21),INDEX(Commandes!$D16:$BK16,,COLUMN(K$8)-COLUMN($D$8)+1-(CONFIG!$E21+CONFIG!$F21)),0)*CONFIG!$H21)*CONFIG!$D21</f>
        <v>0</v>
      </c>
      <c r="L16" s="86">
        <f t="array" ref="L16">((CONFIG!$G21*Commandes!L16)+IF(ROUND((L$8-CONFIG!$D$7)/31,0)&gt;=(CONFIG!$E21+CONFIG!$F21),INDEX(Commandes!$D16:$BK16,,COLUMN(L$8)-COLUMN($D$8)+1-(CONFIG!$E21+CONFIG!$F21)),0)*CONFIG!$H21)*CONFIG!$D21</f>
        <v>0</v>
      </c>
      <c r="M16" s="86">
        <f t="array" ref="M16">((CONFIG!$G21*Commandes!M16)+IF(ROUND((M$8-CONFIG!$D$7)/31,0)&gt;=(CONFIG!$E21+CONFIG!$F21),INDEX(Commandes!$D16:$BK16,,COLUMN(M$8)-COLUMN($D$8)+1-(CONFIG!$E21+CONFIG!$F21)),0)*CONFIG!$H21)*CONFIG!$D21</f>
        <v>0</v>
      </c>
      <c r="N16" s="86">
        <f t="array" ref="N16">((CONFIG!$G21*Commandes!N16)+IF(ROUND((N$8-CONFIG!$D$7)/31,0)&gt;=(CONFIG!$E21+CONFIG!$F21),INDEX(Commandes!$D16:$BK16,,COLUMN(N$8)-COLUMN($D$8)+1-(CONFIG!$E21+CONFIG!$F21)),0)*CONFIG!$H21)*CONFIG!$D21</f>
        <v>0</v>
      </c>
      <c r="O16" s="86">
        <f t="array" ref="O16">((CONFIG!$G21*Commandes!O16)+IF(ROUND((O$8-CONFIG!$D$7)/31,0)&gt;=(CONFIG!$E21+CONFIG!$F21),INDEX(Commandes!$D16:$BK16,,COLUMN(O$8)-COLUMN($D$8)+1-(CONFIG!$E21+CONFIG!$F21)),0)*CONFIG!$H21)*CONFIG!$D21</f>
        <v>0</v>
      </c>
      <c r="P16" s="86">
        <f t="array" ref="P16">((CONFIG!$G21*Commandes!P16)+IF(ROUND((P$8-CONFIG!$D$7)/31,0)&gt;=(CONFIG!$E21+CONFIG!$F21),INDEX(Commandes!$D16:$BK16,,COLUMN(P$8)-COLUMN($D$8)+1-(CONFIG!$E21+CONFIG!$F21)),0)*CONFIG!$H21)*CONFIG!$D21</f>
        <v>0</v>
      </c>
      <c r="Q16" s="86">
        <f t="array" ref="Q16">((CONFIG!$G21*Commandes!Q16)+IF(ROUND((Q$8-CONFIG!$D$7)/31,0)&gt;=(CONFIG!$E21+CONFIG!$F21),INDEX(Commandes!$D16:$BK16,,COLUMN(Q$8)-COLUMN($D$8)+1-(CONFIG!$E21+CONFIG!$F21)),0)*CONFIG!$H21)*CONFIG!$D21</f>
        <v>0</v>
      </c>
      <c r="R16" s="86">
        <f t="array" ref="R16">((CONFIG!$G21*Commandes!R16)+IF(ROUND((R$8-CONFIG!$D$7)/31,0)&gt;=(CONFIG!$E21+CONFIG!$F21),INDEX(Commandes!$D16:$BK16,,COLUMN(R$8)-COLUMN($D$8)+1-(CONFIG!$E21+CONFIG!$F21)),0)*CONFIG!$H21)*CONFIG!$D21</f>
        <v>0</v>
      </c>
      <c r="S16" s="86">
        <f t="array" ref="S16">((CONFIG!$G21*Commandes!S16)+IF(ROUND((S$8-CONFIG!$D$7)/31,0)&gt;=(CONFIG!$E21+CONFIG!$F21),INDEX(Commandes!$D16:$BK16,,COLUMN(S$8)-COLUMN($D$8)+1-(CONFIG!$E21+CONFIG!$F21)),0)*CONFIG!$H21)*CONFIG!$D21</f>
        <v>0</v>
      </c>
      <c r="T16" s="86">
        <f t="array" ref="T16">((CONFIG!$G21*Commandes!T16)+IF(ROUND((T$8-CONFIG!$D$7)/31,0)&gt;=(CONFIG!$E21+CONFIG!$F21),INDEX(Commandes!$D16:$BK16,,COLUMN(T$8)-COLUMN($D$8)+1-(CONFIG!$E21+CONFIG!$F21)),0)*CONFIG!$H21)*CONFIG!$D21</f>
        <v>0</v>
      </c>
      <c r="U16" s="86">
        <f t="array" ref="U16">((CONFIG!$G21*Commandes!U16)+IF(ROUND((U$8-CONFIG!$D$7)/31,0)&gt;=(CONFIG!$E21+CONFIG!$F21),INDEX(Commandes!$D16:$BK16,,COLUMN(U$8)-COLUMN($D$8)+1-(CONFIG!$E21+CONFIG!$F21)),0)*CONFIG!$H21)*CONFIG!$D21</f>
        <v>0</v>
      </c>
      <c r="V16" s="86">
        <f t="array" ref="V16">((CONFIG!$G21*Commandes!V16)+IF(ROUND((V$8-CONFIG!$D$7)/31,0)&gt;=(CONFIG!$E21+CONFIG!$F21),INDEX(Commandes!$D16:$BK16,,COLUMN(V$8)-COLUMN($D$8)+1-(CONFIG!$E21+CONFIG!$F21)),0)*CONFIG!$H21)*CONFIG!$D21</f>
        <v>0</v>
      </c>
      <c r="W16" s="86">
        <f t="array" ref="W16">((CONFIG!$G21*Commandes!W16)+IF(ROUND((W$8-CONFIG!$D$7)/31,0)&gt;=(CONFIG!$E21+CONFIG!$F21),INDEX(Commandes!$D16:$BK16,,COLUMN(W$8)-COLUMN($D$8)+1-(CONFIG!$E21+CONFIG!$F21)),0)*CONFIG!$H21)*CONFIG!$D21</f>
        <v>0</v>
      </c>
      <c r="X16" s="86">
        <f t="array" ref="X16">((CONFIG!$G21*Commandes!X16)+IF(ROUND((X$8-CONFIG!$D$7)/31,0)&gt;=(CONFIG!$E21+CONFIG!$F21),INDEX(Commandes!$D16:$BK16,,COLUMN(X$8)-COLUMN($D$8)+1-(CONFIG!$E21+CONFIG!$F21)),0)*CONFIG!$H21)*CONFIG!$D21</f>
        <v>0</v>
      </c>
      <c r="Y16" s="86">
        <f t="array" ref="Y16">((CONFIG!$G21*Commandes!Y16)+IF(ROUND((Y$8-CONFIG!$D$7)/31,0)&gt;=(CONFIG!$E21+CONFIG!$F21),INDEX(Commandes!$D16:$BK16,,COLUMN(Y$8)-COLUMN($D$8)+1-(CONFIG!$E21+CONFIG!$F21)),0)*CONFIG!$H21)*CONFIG!$D21</f>
        <v>0</v>
      </c>
      <c r="Z16" s="86">
        <f t="array" ref="Z16">((CONFIG!$G21*Commandes!Z16)+IF(ROUND((Z$8-CONFIG!$D$7)/31,0)&gt;=(CONFIG!$E21+CONFIG!$F21),INDEX(Commandes!$D16:$BK16,,COLUMN(Z$8)-COLUMN($D$8)+1-(CONFIG!$E21+CONFIG!$F21)),0)*CONFIG!$H21)*CONFIG!$D21</f>
        <v>0</v>
      </c>
      <c r="AA16" s="86">
        <f t="array" ref="AA16">((CONFIG!$G21*Commandes!AA16)+IF(ROUND((AA$8-CONFIG!$D$7)/31,0)&gt;=(CONFIG!$E21+CONFIG!$F21),INDEX(Commandes!$D16:$BK16,,COLUMN(AA$8)-COLUMN($D$8)+1-(CONFIG!$E21+CONFIG!$F21)),0)*CONFIG!$H21)*CONFIG!$D21</f>
        <v>0</v>
      </c>
      <c r="AB16" s="86">
        <f t="array" ref="AB16">((CONFIG!$G21*Commandes!AB16)+IF(ROUND((AB$8-CONFIG!$D$7)/31,0)&gt;=(CONFIG!$E21+CONFIG!$F21),INDEX(Commandes!$D16:$BK16,,COLUMN(AB$8)-COLUMN($D$8)+1-(CONFIG!$E21+CONFIG!$F21)),0)*CONFIG!$H21)*CONFIG!$D21</f>
        <v>0</v>
      </c>
      <c r="AC16" s="86">
        <f t="array" ref="AC16">((CONFIG!$G21*Commandes!AC16)+IF(ROUND((AC$8-CONFIG!$D$7)/31,0)&gt;=(CONFIG!$E21+CONFIG!$F21),INDEX(Commandes!$D16:$BK16,,COLUMN(AC$8)-COLUMN($D$8)+1-(CONFIG!$E21+CONFIG!$F21)),0)*CONFIG!$H21)*CONFIG!$D21</f>
        <v>0</v>
      </c>
      <c r="AD16" s="86">
        <f t="array" ref="AD16">((CONFIG!$G21*Commandes!AD16)+IF(ROUND((AD$8-CONFIG!$D$7)/31,0)&gt;=(CONFIG!$E21+CONFIG!$F21),INDEX(Commandes!$D16:$BK16,,COLUMN(AD$8)-COLUMN($D$8)+1-(CONFIG!$E21+CONFIG!$F21)),0)*CONFIG!$H21)*CONFIG!$D21</f>
        <v>0</v>
      </c>
      <c r="AE16" s="86">
        <f t="array" ref="AE16">((CONFIG!$G21*Commandes!AE16)+IF(ROUND((AE$8-CONFIG!$D$7)/31,0)&gt;=(CONFIG!$E21+CONFIG!$F21),INDEX(Commandes!$D16:$BK16,,COLUMN(AE$8)-COLUMN($D$8)+1-(CONFIG!$E21+CONFIG!$F21)),0)*CONFIG!$H21)*CONFIG!$D21</f>
        <v>0</v>
      </c>
      <c r="AF16" s="86">
        <f t="array" ref="AF16">((CONFIG!$G21*Commandes!AF16)+IF(ROUND((AF$8-CONFIG!$D$7)/31,0)&gt;=(CONFIG!$E21+CONFIG!$F21),INDEX(Commandes!$D16:$BK16,,COLUMN(AF$8)-COLUMN($D$8)+1-(CONFIG!$E21+CONFIG!$F21)),0)*CONFIG!$H21)*CONFIG!$D21</f>
        <v>0</v>
      </c>
      <c r="AG16" s="86">
        <f t="array" ref="AG16">((CONFIG!$G21*Commandes!AG16)+IF(ROUND((AG$8-CONFIG!$D$7)/31,0)&gt;=(CONFIG!$E21+CONFIG!$F21),INDEX(Commandes!$D16:$BK16,,COLUMN(AG$8)-COLUMN($D$8)+1-(CONFIG!$E21+CONFIG!$F21)),0)*CONFIG!$H21)*CONFIG!$D21</f>
        <v>0</v>
      </c>
      <c r="AH16" s="86">
        <f t="array" ref="AH16">((CONFIG!$G21*Commandes!AH16)+IF(ROUND((AH$8-CONFIG!$D$7)/31,0)&gt;=(CONFIG!$E21+CONFIG!$F21),INDEX(Commandes!$D16:$BK16,,COLUMN(AH$8)-COLUMN($D$8)+1-(CONFIG!$E21+CONFIG!$F21)),0)*CONFIG!$H21)*CONFIG!$D21</f>
        <v>0</v>
      </c>
      <c r="AI16" s="86">
        <f t="array" ref="AI16">((CONFIG!$G21*Commandes!AI16)+IF(ROUND((AI$8-CONFIG!$D$7)/31,0)&gt;=(CONFIG!$E21+CONFIG!$F21),INDEX(Commandes!$D16:$BK16,,COLUMN(AI$8)-COLUMN($D$8)+1-(CONFIG!$E21+CONFIG!$F21)),0)*CONFIG!$H21)*CONFIG!$D21</f>
        <v>0</v>
      </c>
      <c r="AJ16" s="86">
        <f t="array" ref="AJ16">((CONFIG!$G21*Commandes!AJ16)+IF(ROUND((AJ$8-CONFIG!$D$7)/31,0)&gt;=(CONFIG!$E21+CONFIG!$F21),INDEX(Commandes!$D16:$BK16,,COLUMN(AJ$8)-COLUMN($D$8)+1-(CONFIG!$E21+CONFIG!$F21)),0)*CONFIG!$H21)*CONFIG!$D21</f>
        <v>0</v>
      </c>
      <c r="AK16" s="86">
        <f t="array" ref="AK16">((CONFIG!$G21*Commandes!AK16)+IF(ROUND((AK$8-CONFIG!$D$7)/31,0)&gt;=(CONFIG!$E21+CONFIG!$F21),INDEX(Commandes!$D16:$BK16,,COLUMN(AK$8)-COLUMN($D$8)+1-(CONFIG!$E21+CONFIG!$F21)),0)*CONFIG!$H21)*CONFIG!$D21</f>
        <v>0</v>
      </c>
      <c r="AL16" s="86">
        <f t="array" ref="AL16">((CONFIG!$G21*Commandes!AL16)+IF(ROUND((AL$8-CONFIG!$D$7)/31,0)&gt;=(CONFIG!$E21+CONFIG!$F21),INDEX(Commandes!$D16:$BK16,,COLUMN(AL$8)-COLUMN($D$8)+1-(CONFIG!$E21+CONFIG!$F21)),0)*CONFIG!$H21)*CONFIG!$D21</f>
        <v>0</v>
      </c>
      <c r="AM16" s="86">
        <f t="array" ref="AM16">((CONFIG!$G21*Commandes!AM16)+IF(ROUND((AM$8-CONFIG!$D$7)/31,0)&gt;=(CONFIG!$E21+CONFIG!$F21),INDEX(Commandes!$D16:$BK16,,COLUMN(AM$8)-COLUMN($D$8)+1-(CONFIG!$E21+CONFIG!$F21)),0)*CONFIG!$H21)*CONFIG!$D21</f>
        <v>0</v>
      </c>
      <c r="AN16" s="86">
        <f t="array" ref="AN16">((CONFIG!$G21*Commandes!AN16)+IF(ROUND((AN$8-CONFIG!$D$7)/31,0)&gt;=(CONFIG!$E21+CONFIG!$F21),INDEX(Commandes!$D16:$BK16,,COLUMN(AN$8)-COLUMN($D$8)+1-(CONFIG!$E21+CONFIG!$F21)),0)*CONFIG!$H21)*CONFIG!$D21</f>
        <v>0</v>
      </c>
      <c r="AO16" s="86">
        <f t="array" ref="AO16">((CONFIG!$G21*Commandes!AO16)+IF(ROUND((AO$8-CONFIG!$D$7)/31,0)&gt;=(CONFIG!$E21+CONFIG!$F21),INDEX(Commandes!$D16:$BK16,,COLUMN(AO$8)-COLUMN($D$8)+1-(CONFIG!$E21+CONFIG!$F21)),0)*CONFIG!$H21)*CONFIG!$D21</f>
        <v>0</v>
      </c>
      <c r="AP16" s="86">
        <f t="array" ref="AP16">((CONFIG!$G21*Commandes!AP16)+IF(ROUND((AP$8-CONFIG!$D$7)/31,0)&gt;=(CONFIG!$E21+CONFIG!$F21),INDEX(Commandes!$D16:$BK16,,COLUMN(AP$8)-COLUMN($D$8)+1-(CONFIG!$E21+CONFIG!$F21)),0)*CONFIG!$H21)*CONFIG!$D21</f>
        <v>0</v>
      </c>
      <c r="AQ16" s="86">
        <f t="array" ref="AQ16">((CONFIG!$G21*Commandes!AQ16)+IF(ROUND((AQ$8-CONFIG!$D$7)/31,0)&gt;=(CONFIG!$E21+CONFIG!$F21),INDEX(Commandes!$D16:$BK16,,COLUMN(AQ$8)-COLUMN($D$8)+1-(CONFIG!$E21+CONFIG!$F21)),0)*CONFIG!$H21)*CONFIG!$D21</f>
        <v>0</v>
      </c>
      <c r="AR16" s="86">
        <f t="array" ref="AR16">((CONFIG!$G21*Commandes!AR16)+IF(ROUND((AR$8-CONFIG!$D$7)/31,0)&gt;=(CONFIG!$E21+CONFIG!$F21),INDEX(Commandes!$D16:$BK16,,COLUMN(AR$8)-COLUMN($D$8)+1-(CONFIG!$E21+CONFIG!$F21)),0)*CONFIG!$H21)*CONFIG!$D21</f>
        <v>0</v>
      </c>
      <c r="AS16" s="86">
        <f t="array" ref="AS16">((CONFIG!$G21*Commandes!AS16)+IF(ROUND((AS$8-CONFIG!$D$7)/31,0)&gt;=(CONFIG!$E21+CONFIG!$F21),INDEX(Commandes!$D16:$BK16,,COLUMN(AS$8)-COLUMN($D$8)+1-(CONFIG!$E21+CONFIG!$F21)),0)*CONFIG!$H21)*CONFIG!$D21</f>
        <v>0</v>
      </c>
      <c r="AT16" s="86">
        <f t="array" ref="AT16">((CONFIG!$G21*Commandes!AT16)+IF(ROUND((AT$8-CONFIG!$D$7)/31,0)&gt;=(CONFIG!$E21+CONFIG!$F21),INDEX(Commandes!$D16:$BK16,,COLUMN(AT$8)-COLUMN($D$8)+1-(CONFIG!$E21+CONFIG!$F21)),0)*CONFIG!$H21)*CONFIG!$D21</f>
        <v>0</v>
      </c>
      <c r="AU16" s="86">
        <f t="array" ref="AU16">((CONFIG!$G21*Commandes!AU16)+IF(ROUND((AU$8-CONFIG!$D$7)/31,0)&gt;=(CONFIG!$E21+CONFIG!$F21),INDEX(Commandes!$D16:$BK16,,COLUMN(AU$8)-COLUMN($D$8)+1-(CONFIG!$E21+CONFIG!$F21)),0)*CONFIG!$H21)*CONFIG!$D21</f>
        <v>0</v>
      </c>
      <c r="AV16" s="86">
        <f t="array" ref="AV16">((CONFIG!$G21*Commandes!AV16)+IF(ROUND((AV$8-CONFIG!$D$7)/31,0)&gt;=(CONFIG!$E21+CONFIG!$F21),INDEX(Commandes!$D16:$BK16,,COLUMN(AV$8)-COLUMN($D$8)+1-(CONFIG!$E21+CONFIG!$F21)),0)*CONFIG!$H21)*CONFIG!$D21</f>
        <v>0</v>
      </c>
      <c r="AW16" s="86">
        <f t="array" ref="AW16">((CONFIG!$G21*Commandes!AW16)+IF(ROUND((AW$8-CONFIG!$D$7)/31,0)&gt;=(CONFIG!$E21+CONFIG!$F21),INDEX(Commandes!$D16:$BK16,,COLUMN(AW$8)-COLUMN($D$8)+1-(CONFIG!$E21+CONFIG!$F21)),0)*CONFIG!$H21)*CONFIG!$D21</f>
        <v>0</v>
      </c>
      <c r="AX16" s="86">
        <f t="array" ref="AX16">((CONFIG!$G21*Commandes!AX16)+IF(ROUND((AX$8-CONFIG!$D$7)/31,0)&gt;=(CONFIG!$E21+CONFIG!$F21),INDEX(Commandes!$D16:$BK16,,COLUMN(AX$8)-COLUMN($D$8)+1-(CONFIG!$E21+CONFIG!$F21)),0)*CONFIG!$H21)*CONFIG!$D21</f>
        <v>0</v>
      </c>
      <c r="AY16" s="86">
        <f t="array" ref="AY16">((CONFIG!$G21*Commandes!AY16)+IF(ROUND((AY$8-CONFIG!$D$7)/31,0)&gt;=(CONFIG!$E21+CONFIG!$F21),INDEX(Commandes!$D16:$BK16,,COLUMN(AY$8)-COLUMN($D$8)+1-(CONFIG!$E21+CONFIG!$F21)),0)*CONFIG!$H21)*CONFIG!$D21</f>
        <v>0</v>
      </c>
      <c r="AZ16" s="86">
        <f t="array" ref="AZ16">((CONFIG!$G21*Commandes!AZ16)+IF(ROUND((AZ$8-CONFIG!$D$7)/31,0)&gt;=(CONFIG!$E21+CONFIG!$F21),INDEX(Commandes!$D16:$BK16,,COLUMN(AZ$8)-COLUMN($D$8)+1-(CONFIG!$E21+CONFIG!$F21)),0)*CONFIG!$H21)*CONFIG!$D21</f>
        <v>0</v>
      </c>
      <c r="BA16" s="86">
        <f t="array" ref="BA16">((CONFIG!$G21*Commandes!BA16)+IF(ROUND((BA$8-CONFIG!$D$7)/31,0)&gt;=(CONFIG!$E21+CONFIG!$F21),INDEX(Commandes!$D16:$BK16,,COLUMN(BA$8)-COLUMN($D$8)+1-(CONFIG!$E21+CONFIG!$F21)),0)*CONFIG!$H21)*CONFIG!$D21</f>
        <v>0</v>
      </c>
      <c r="BB16" s="86">
        <f t="array" ref="BB16">((CONFIG!$G21*Commandes!BB16)+IF(ROUND((BB$8-CONFIG!$D$7)/31,0)&gt;=(CONFIG!$E21+CONFIG!$F21),INDEX(Commandes!$D16:$BK16,,COLUMN(BB$8)-COLUMN($D$8)+1-(CONFIG!$E21+CONFIG!$F21)),0)*CONFIG!$H21)*CONFIG!$D21</f>
        <v>0</v>
      </c>
      <c r="BC16" s="86">
        <f t="array" ref="BC16">((CONFIG!$G21*Commandes!BC16)+IF(ROUND((BC$8-CONFIG!$D$7)/31,0)&gt;=(CONFIG!$E21+CONFIG!$F21),INDEX(Commandes!$D16:$BK16,,COLUMN(BC$8)-COLUMN($D$8)+1-(CONFIG!$E21+CONFIG!$F21)),0)*CONFIG!$H21)*CONFIG!$D21</f>
        <v>0</v>
      </c>
      <c r="BD16" s="86">
        <f t="array" ref="BD16">((CONFIG!$G21*Commandes!BD16)+IF(ROUND((BD$8-CONFIG!$D$7)/31,0)&gt;=(CONFIG!$E21+CONFIG!$F21),INDEX(Commandes!$D16:$BK16,,COLUMN(BD$8)-COLUMN($D$8)+1-(CONFIG!$E21+CONFIG!$F21)),0)*CONFIG!$H21)*CONFIG!$D21</f>
        <v>0</v>
      </c>
      <c r="BE16" s="86">
        <f t="array" ref="BE16">((CONFIG!$G21*Commandes!BE16)+IF(ROUND((BE$8-CONFIG!$D$7)/31,0)&gt;=(CONFIG!$E21+CONFIG!$F21),INDEX(Commandes!$D16:$BK16,,COLUMN(BE$8)-COLUMN($D$8)+1-(CONFIG!$E21+CONFIG!$F21)),0)*CONFIG!$H21)*CONFIG!$D21</f>
        <v>0</v>
      </c>
      <c r="BF16" s="86">
        <f t="array" ref="BF16">((CONFIG!$G21*Commandes!BF16)+IF(ROUND((BF$8-CONFIG!$D$7)/31,0)&gt;=(CONFIG!$E21+CONFIG!$F21),INDEX(Commandes!$D16:$BK16,,COLUMN(BF$8)-COLUMN($D$8)+1-(CONFIG!$E21+CONFIG!$F21)),0)*CONFIG!$H21)*CONFIG!$D21</f>
        <v>0</v>
      </c>
      <c r="BG16" s="86">
        <f t="array" ref="BG16">((CONFIG!$G21*Commandes!BG16)+IF(ROUND((BG$8-CONFIG!$D$7)/31,0)&gt;=(CONFIG!$E21+CONFIG!$F21),INDEX(Commandes!$D16:$BK16,,COLUMN(BG$8)-COLUMN($D$8)+1-(CONFIG!$E21+CONFIG!$F21)),0)*CONFIG!$H21)*CONFIG!$D21</f>
        <v>0</v>
      </c>
      <c r="BH16" s="86">
        <f t="array" ref="BH16">((CONFIG!$G21*Commandes!BH16)+IF(ROUND((BH$8-CONFIG!$D$7)/31,0)&gt;=(CONFIG!$E21+CONFIG!$F21),INDEX(Commandes!$D16:$BK16,,COLUMN(BH$8)-COLUMN($D$8)+1-(CONFIG!$E21+CONFIG!$F21)),0)*CONFIG!$H21)*CONFIG!$D21</f>
        <v>0</v>
      </c>
      <c r="BI16" s="86">
        <f t="array" ref="BI16">((CONFIG!$G21*Commandes!BI16)+IF(ROUND((BI$8-CONFIG!$D$7)/31,0)&gt;=(CONFIG!$E21+CONFIG!$F21),INDEX(Commandes!$D16:$BK16,,COLUMN(BI$8)-COLUMN($D$8)+1-(CONFIG!$E21+CONFIG!$F21)),0)*CONFIG!$H21)*CONFIG!$D21</f>
        <v>0</v>
      </c>
      <c r="BJ16" s="86">
        <f t="array" ref="BJ16">((CONFIG!$G21*Commandes!BJ16)+IF(ROUND((BJ$8-CONFIG!$D$7)/31,0)&gt;=(CONFIG!$E21+CONFIG!$F21),INDEX(Commandes!$D16:$BK16,,COLUMN(BJ$8)-COLUMN($D$8)+1-(CONFIG!$E21+CONFIG!$F21)),0)*CONFIG!$H21)*CONFIG!$D21</f>
        <v>0</v>
      </c>
      <c r="BK16" s="86">
        <f t="array" ref="BK16">((CONFIG!$G21*Commandes!BK16)+IF(ROUND((BK$8-CONFIG!$D$7)/31,0)&gt;=(CONFIG!$E21+CONFIG!$F21),INDEX(Commandes!$D16:$BK16,,COLUMN(BK$8)-COLUMN($D$8)+1-(CONFIG!$E21+CONFIG!$F21)),0)*CONFIG!$H21)*CONFIG!$D21</f>
        <v>0</v>
      </c>
      <c r="BL16" s="8"/>
    </row>
    <row r="17" spans="2:64" ht="14.25" customHeight="1" x14ac:dyDescent="0.3">
      <c r="B17" s="5"/>
      <c r="C17" s="85">
        <f>CONFIG!$C$22</f>
        <v>0</v>
      </c>
      <c r="D17" s="86">
        <f t="array" ref="D17">((CONFIG!$G22*Commandes!D17)+IF(ROUND((D$8-CONFIG!$D$7)/31,0)&gt;=(CONFIG!$E22+CONFIG!$F22),INDEX(Commandes!$D17:$BK17,,COLUMN(D$8)-COLUMN($D$8)+1-(CONFIG!$E22+CONFIG!$F22)),0)*CONFIG!$H22)*CONFIG!$D22</f>
        <v>0</v>
      </c>
      <c r="E17" s="86">
        <f t="array" ref="E17">((CONFIG!$G22*Commandes!E17)+IF(ROUND((E$8-CONFIG!$D$7)/31,0)&gt;=(CONFIG!$E22+CONFIG!$F22),INDEX(Commandes!$D17:$BK17,,COLUMN(E$8)-COLUMN($D$8)+1-(CONFIG!$E22+CONFIG!$F22)),0)*CONFIG!$H22)*CONFIG!$D22</f>
        <v>0</v>
      </c>
      <c r="F17" s="86">
        <f t="array" ref="F17">((CONFIG!$G22*Commandes!F17)+IF(ROUND((F$8-CONFIG!$D$7)/31,0)&gt;=(CONFIG!$E22+CONFIG!$F22),INDEX(Commandes!$D17:$BK17,,COLUMN(F$8)-COLUMN($D$8)+1-(CONFIG!$E22+CONFIG!$F22)),0)*CONFIG!$H22)*CONFIG!$D22</f>
        <v>0</v>
      </c>
      <c r="G17" s="86">
        <f t="array" ref="G17">((CONFIG!$G22*Commandes!G17)+IF(ROUND((G$8-CONFIG!$D$7)/31,0)&gt;=(CONFIG!$E22+CONFIG!$F22),INDEX(Commandes!$D17:$BK17,,COLUMN(G$8)-COLUMN($D$8)+1-(CONFIG!$E22+CONFIG!$F22)),0)*CONFIG!$H22)*CONFIG!$D22</f>
        <v>0</v>
      </c>
      <c r="H17" s="86">
        <f t="array" ref="H17">((CONFIG!$G22*Commandes!H17)+IF(ROUND((H$8-CONFIG!$D$7)/31,0)&gt;=(CONFIG!$E22+CONFIG!$F22),INDEX(Commandes!$D17:$BK17,,COLUMN(H$8)-COLUMN($D$8)+1-(CONFIG!$E22+CONFIG!$F22)),0)*CONFIG!$H22)*CONFIG!$D22</f>
        <v>0</v>
      </c>
      <c r="I17" s="86">
        <f t="array" ref="I17">((CONFIG!$G22*Commandes!I17)+IF(ROUND((I$8-CONFIG!$D$7)/31,0)&gt;=(CONFIG!$E22+CONFIG!$F22),INDEX(Commandes!$D17:$BK17,,COLUMN(I$8)-COLUMN($D$8)+1-(CONFIG!$E22+CONFIG!$F22)),0)*CONFIG!$H22)*CONFIG!$D22</f>
        <v>0</v>
      </c>
      <c r="J17" s="86">
        <f t="array" ref="J17">((CONFIG!$G22*Commandes!J17)+IF(ROUND((J$8-CONFIG!$D$7)/31,0)&gt;=(CONFIG!$E22+CONFIG!$F22),INDEX(Commandes!$D17:$BK17,,COLUMN(J$8)-COLUMN($D$8)+1-(CONFIG!$E22+CONFIG!$F22)),0)*CONFIG!$H22)*CONFIG!$D22</f>
        <v>0</v>
      </c>
      <c r="K17" s="86">
        <f t="array" ref="K17">((CONFIG!$G22*Commandes!K17)+IF(ROUND((K$8-CONFIG!$D$7)/31,0)&gt;=(CONFIG!$E22+CONFIG!$F22),INDEX(Commandes!$D17:$BK17,,COLUMN(K$8)-COLUMN($D$8)+1-(CONFIG!$E22+CONFIG!$F22)),0)*CONFIG!$H22)*CONFIG!$D22</f>
        <v>0</v>
      </c>
      <c r="L17" s="86">
        <f t="array" ref="L17">((CONFIG!$G22*Commandes!L17)+IF(ROUND((L$8-CONFIG!$D$7)/31,0)&gt;=(CONFIG!$E22+CONFIG!$F22),INDEX(Commandes!$D17:$BK17,,COLUMN(L$8)-COLUMN($D$8)+1-(CONFIG!$E22+CONFIG!$F22)),0)*CONFIG!$H22)*CONFIG!$D22</f>
        <v>0</v>
      </c>
      <c r="M17" s="86">
        <f t="array" ref="M17">((CONFIG!$G22*Commandes!M17)+IF(ROUND((M$8-CONFIG!$D$7)/31,0)&gt;=(CONFIG!$E22+CONFIG!$F22),INDEX(Commandes!$D17:$BK17,,COLUMN(M$8)-COLUMN($D$8)+1-(CONFIG!$E22+CONFIG!$F22)),0)*CONFIG!$H22)*CONFIG!$D22</f>
        <v>0</v>
      </c>
      <c r="N17" s="86">
        <f t="array" ref="N17">((CONFIG!$G22*Commandes!N17)+IF(ROUND((N$8-CONFIG!$D$7)/31,0)&gt;=(CONFIG!$E22+CONFIG!$F22),INDEX(Commandes!$D17:$BK17,,COLUMN(N$8)-COLUMN($D$8)+1-(CONFIG!$E22+CONFIG!$F22)),0)*CONFIG!$H22)*CONFIG!$D22</f>
        <v>0</v>
      </c>
      <c r="O17" s="86">
        <f t="array" ref="O17">((CONFIG!$G22*Commandes!O17)+IF(ROUND((O$8-CONFIG!$D$7)/31,0)&gt;=(CONFIG!$E22+CONFIG!$F22),INDEX(Commandes!$D17:$BK17,,COLUMN(O$8)-COLUMN($D$8)+1-(CONFIG!$E22+CONFIG!$F22)),0)*CONFIG!$H22)*CONFIG!$D22</f>
        <v>0</v>
      </c>
      <c r="P17" s="86">
        <f t="array" ref="P17">((CONFIG!$G22*Commandes!P17)+IF(ROUND((P$8-CONFIG!$D$7)/31,0)&gt;=(CONFIG!$E22+CONFIG!$F22),INDEX(Commandes!$D17:$BK17,,COLUMN(P$8)-COLUMN($D$8)+1-(CONFIG!$E22+CONFIG!$F22)),0)*CONFIG!$H22)*CONFIG!$D22</f>
        <v>0</v>
      </c>
      <c r="Q17" s="86">
        <f t="array" ref="Q17">((CONFIG!$G22*Commandes!Q17)+IF(ROUND((Q$8-CONFIG!$D$7)/31,0)&gt;=(CONFIG!$E22+CONFIG!$F22),INDEX(Commandes!$D17:$BK17,,COLUMN(Q$8)-COLUMN($D$8)+1-(CONFIG!$E22+CONFIG!$F22)),0)*CONFIG!$H22)*CONFIG!$D22</f>
        <v>0</v>
      </c>
      <c r="R17" s="86">
        <f t="array" ref="R17">((CONFIG!$G22*Commandes!R17)+IF(ROUND((R$8-CONFIG!$D$7)/31,0)&gt;=(CONFIG!$E22+CONFIG!$F22),INDEX(Commandes!$D17:$BK17,,COLUMN(R$8)-COLUMN($D$8)+1-(CONFIG!$E22+CONFIG!$F22)),0)*CONFIG!$H22)*CONFIG!$D22</f>
        <v>0</v>
      </c>
      <c r="S17" s="86">
        <f t="array" ref="S17">((CONFIG!$G22*Commandes!S17)+IF(ROUND((S$8-CONFIG!$D$7)/31,0)&gt;=(CONFIG!$E22+CONFIG!$F22),INDEX(Commandes!$D17:$BK17,,COLUMN(S$8)-COLUMN($D$8)+1-(CONFIG!$E22+CONFIG!$F22)),0)*CONFIG!$H22)*CONFIG!$D22</f>
        <v>0</v>
      </c>
      <c r="T17" s="86">
        <f t="array" ref="T17">((CONFIG!$G22*Commandes!T17)+IF(ROUND((T$8-CONFIG!$D$7)/31,0)&gt;=(CONFIG!$E22+CONFIG!$F22),INDEX(Commandes!$D17:$BK17,,COLUMN(T$8)-COLUMN($D$8)+1-(CONFIG!$E22+CONFIG!$F22)),0)*CONFIG!$H22)*CONFIG!$D22</f>
        <v>0</v>
      </c>
      <c r="U17" s="86">
        <f t="array" ref="U17">((CONFIG!$G22*Commandes!U17)+IF(ROUND((U$8-CONFIG!$D$7)/31,0)&gt;=(CONFIG!$E22+CONFIG!$F22),INDEX(Commandes!$D17:$BK17,,COLUMN(U$8)-COLUMN($D$8)+1-(CONFIG!$E22+CONFIG!$F22)),0)*CONFIG!$H22)*CONFIG!$D22</f>
        <v>0</v>
      </c>
      <c r="V17" s="86">
        <f t="array" ref="V17">((CONFIG!$G22*Commandes!V17)+IF(ROUND((V$8-CONFIG!$D$7)/31,0)&gt;=(CONFIG!$E22+CONFIG!$F22),INDEX(Commandes!$D17:$BK17,,COLUMN(V$8)-COLUMN($D$8)+1-(CONFIG!$E22+CONFIG!$F22)),0)*CONFIG!$H22)*CONFIG!$D22</f>
        <v>0</v>
      </c>
      <c r="W17" s="86">
        <f t="array" ref="W17">((CONFIG!$G22*Commandes!W17)+IF(ROUND((W$8-CONFIG!$D$7)/31,0)&gt;=(CONFIG!$E22+CONFIG!$F22),INDEX(Commandes!$D17:$BK17,,COLUMN(W$8)-COLUMN($D$8)+1-(CONFIG!$E22+CONFIG!$F22)),0)*CONFIG!$H22)*CONFIG!$D22</f>
        <v>0</v>
      </c>
      <c r="X17" s="86">
        <f t="array" ref="X17">((CONFIG!$G22*Commandes!X17)+IF(ROUND((X$8-CONFIG!$D$7)/31,0)&gt;=(CONFIG!$E22+CONFIG!$F22),INDEX(Commandes!$D17:$BK17,,COLUMN(X$8)-COLUMN($D$8)+1-(CONFIG!$E22+CONFIG!$F22)),0)*CONFIG!$H22)*CONFIG!$D22</f>
        <v>0</v>
      </c>
      <c r="Y17" s="86">
        <f t="array" ref="Y17">((CONFIG!$G22*Commandes!Y17)+IF(ROUND((Y$8-CONFIG!$D$7)/31,0)&gt;=(CONFIG!$E22+CONFIG!$F22),INDEX(Commandes!$D17:$BK17,,COLUMN(Y$8)-COLUMN($D$8)+1-(CONFIG!$E22+CONFIG!$F22)),0)*CONFIG!$H22)*CONFIG!$D22</f>
        <v>0</v>
      </c>
      <c r="Z17" s="86">
        <f t="array" ref="Z17">((CONFIG!$G22*Commandes!Z17)+IF(ROUND((Z$8-CONFIG!$D$7)/31,0)&gt;=(CONFIG!$E22+CONFIG!$F22),INDEX(Commandes!$D17:$BK17,,COLUMN(Z$8)-COLUMN($D$8)+1-(CONFIG!$E22+CONFIG!$F22)),0)*CONFIG!$H22)*CONFIG!$D22</f>
        <v>0</v>
      </c>
      <c r="AA17" s="86">
        <f t="array" ref="AA17">((CONFIG!$G22*Commandes!AA17)+IF(ROUND((AA$8-CONFIG!$D$7)/31,0)&gt;=(CONFIG!$E22+CONFIG!$F22),INDEX(Commandes!$D17:$BK17,,COLUMN(AA$8)-COLUMN($D$8)+1-(CONFIG!$E22+CONFIG!$F22)),0)*CONFIG!$H22)*CONFIG!$D22</f>
        <v>0</v>
      </c>
      <c r="AB17" s="86">
        <f t="array" ref="AB17">((CONFIG!$G22*Commandes!AB17)+IF(ROUND((AB$8-CONFIG!$D$7)/31,0)&gt;=(CONFIG!$E22+CONFIG!$F22),INDEX(Commandes!$D17:$BK17,,COLUMN(AB$8)-COLUMN($D$8)+1-(CONFIG!$E22+CONFIG!$F22)),0)*CONFIG!$H22)*CONFIG!$D22</f>
        <v>0</v>
      </c>
      <c r="AC17" s="86">
        <f t="array" ref="AC17">((CONFIG!$G22*Commandes!AC17)+IF(ROUND((AC$8-CONFIG!$D$7)/31,0)&gt;=(CONFIG!$E22+CONFIG!$F22),INDEX(Commandes!$D17:$BK17,,COLUMN(AC$8)-COLUMN($D$8)+1-(CONFIG!$E22+CONFIG!$F22)),0)*CONFIG!$H22)*CONFIG!$D22</f>
        <v>0</v>
      </c>
      <c r="AD17" s="86">
        <f t="array" ref="AD17">((CONFIG!$G22*Commandes!AD17)+IF(ROUND((AD$8-CONFIG!$D$7)/31,0)&gt;=(CONFIG!$E22+CONFIG!$F22),INDEX(Commandes!$D17:$BK17,,COLUMN(AD$8)-COLUMN($D$8)+1-(CONFIG!$E22+CONFIG!$F22)),0)*CONFIG!$H22)*CONFIG!$D22</f>
        <v>0</v>
      </c>
      <c r="AE17" s="86">
        <f t="array" ref="AE17">((CONFIG!$G22*Commandes!AE17)+IF(ROUND((AE$8-CONFIG!$D$7)/31,0)&gt;=(CONFIG!$E22+CONFIG!$F22),INDEX(Commandes!$D17:$BK17,,COLUMN(AE$8)-COLUMN($D$8)+1-(CONFIG!$E22+CONFIG!$F22)),0)*CONFIG!$H22)*CONFIG!$D22</f>
        <v>0</v>
      </c>
      <c r="AF17" s="86">
        <f t="array" ref="AF17">((CONFIG!$G22*Commandes!AF17)+IF(ROUND((AF$8-CONFIG!$D$7)/31,0)&gt;=(CONFIG!$E22+CONFIG!$F22),INDEX(Commandes!$D17:$BK17,,COLUMN(AF$8)-COLUMN($D$8)+1-(CONFIG!$E22+CONFIG!$F22)),0)*CONFIG!$H22)*CONFIG!$D22</f>
        <v>0</v>
      </c>
      <c r="AG17" s="86">
        <f t="array" ref="AG17">((CONFIG!$G22*Commandes!AG17)+IF(ROUND((AG$8-CONFIG!$D$7)/31,0)&gt;=(CONFIG!$E22+CONFIG!$F22),INDEX(Commandes!$D17:$BK17,,COLUMN(AG$8)-COLUMN($D$8)+1-(CONFIG!$E22+CONFIG!$F22)),0)*CONFIG!$H22)*CONFIG!$D22</f>
        <v>0</v>
      </c>
      <c r="AH17" s="86">
        <f t="array" ref="AH17">((CONFIG!$G22*Commandes!AH17)+IF(ROUND((AH$8-CONFIG!$D$7)/31,0)&gt;=(CONFIG!$E22+CONFIG!$F22),INDEX(Commandes!$D17:$BK17,,COLUMN(AH$8)-COLUMN($D$8)+1-(CONFIG!$E22+CONFIG!$F22)),0)*CONFIG!$H22)*CONFIG!$D22</f>
        <v>0</v>
      </c>
      <c r="AI17" s="86">
        <f t="array" ref="AI17">((CONFIG!$G22*Commandes!AI17)+IF(ROUND((AI$8-CONFIG!$D$7)/31,0)&gt;=(CONFIG!$E22+CONFIG!$F22),INDEX(Commandes!$D17:$BK17,,COLUMN(AI$8)-COLUMN($D$8)+1-(CONFIG!$E22+CONFIG!$F22)),0)*CONFIG!$H22)*CONFIG!$D22</f>
        <v>0</v>
      </c>
      <c r="AJ17" s="86">
        <f t="array" ref="AJ17">((CONFIG!$G22*Commandes!AJ17)+IF(ROUND((AJ$8-CONFIG!$D$7)/31,0)&gt;=(CONFIG!$E22+CONFIG!$F22),INDEX(Commandes!$D17:$BK17,,COLUMN(AJ$8)-COLUMN($D$8)+1-(CONFIG!$E22+CONFIG!$F22)),0)*CONFIG!$H22)*CONFIG!$D22</f>
        <v>0</v>
      </c>
      <c r="AK17" s="86">
        <f t="array" ref="AK17">((CONFIG!$G22*Commandes!AK17)+IF(ROUND((AK$8-CONFIG!$D$7)/31,0)&gt;=(CONFIG!$E22+CONFIG!$F22),INDEX(Commandes!$D17:$BK17,,COLUMN(AK$8)-COLUMN($D$8)+1-(CONFIG!$E22+CONFIG!$F22)),0)*CONFIG!$H22)*CONFIG!$D22</f>
        <v>0</v>
      </c>
      <c r="AL17" s="86">
        <f t="array" ref="AL17">((CONFIG!$G22*Commandes!AL17)+IF(ROUND((AL$8-CONFIG!$D$7)/31,0)&gt;=(CONFIG!$E22+CONFIG!$F22),INDEX(Commandes!$D17:$BK17,,COLUMN(AL$8)-COLUMN($D$8)+1-(CONFIG!$E22+CONFIG!$F22)),0)*CONFIG!$H22)*CONFIG!$D22</f>
        <v>0</v>
      </c>
      <c r="AM17" s="86">
        <f t="array" ref="AM17">((CONFIG!$G22*Commandes!AM17)+IF(ROUND((AM$8-CONFIG!$D$7)/31,0)&gt;=(CONFIG!$E22+CONFIG!$F22),INDEX(Commandes!$D17:$BK17,,COLUMN(AM$8)-COLUMN($D$8)+1-(CONFIG!$E22+CONFIG!$F22)),0)*CONFIG!$H22)*CONFIG!$D22</f>
        <v>0</v>
      </c>
      <c r="AN17" s="86">
        <f t="array" ref="AN17">((CONFIG!$G22*Commandes!AN17)+IF(ROUND((AN$8-CONFIG!$D$7)/31,0)&gt;=(CONFIG!$E22+CONFIG!$F22),INDEX(Commandes!$D17:$BK17,,COLUMN(AN$8)-COLUMN($D$8)+1-(CONFIG!$E22+CONFIG!$F22)),0)*CONFIG!$H22)*CONFIG!$D22</f>
        <v>0</v>
      </c>
      <c r="AO17" s="86">
        <f t="array" ref="AO17">((CONFIG!$G22*Commandes!AO17)+IF(ROUND((AO$8-CONFIG!$D$7)/31,0)&gt;=(CONFIG!$E22+CONFIG!$F22),INDEX(Commandes!$D17:$BK17,,COLUMN(AO$8)-COLUMN($D$8)+1-(CONFIG!$E22+CONFIG!$F22)),0)*CONFIG!$H22)*CONFIG!$D22</f>
        <v>0</v>
      </c>
      <c r="AP17" s="86">
        <f t="array" ref="AP17">((CONFIG!$G22*Commandes!AP17)+IF(ROUND((AP$8-CONFIG!$D$7)/31,0)&gt;=(CONFIG!$E22+CONFIG!$F22),INDEX(Commandes!$D17:$BK17,,COLUMN(AP$8)-COLUMN($D$8)+1-(CONFIG!$E22+CONFIG!$F22)),0)*CONFIG!$H22)*CONFIG!$D22</f>
        <v>0</v>
      </c>
      <c r="AQ17" s="86">
        <f t="array" ref="AQ17">((CONFIG!$G22*Commandes!AQ17)+IF(ROUND((AQ$8-CONFIG!$D$7)/31,0)&gt;=(CONFIG!$E22+CONFIG!$F22),INDEX(Commandes!$D17:$BK17,,COLUMN(AQ$8)-COLUMN($D$8)+1-(CONFIG!$E22+CONFIG!$F22)),0)*CONFIG!$H22)*CONFIG!$D22</f>
        <v>0</v>
      </c>
      <c r="AR17" s="86">
        <f t="array" ref="AR17">((CONFIG!$G22*Commandes!AR17)+IF(ROUND((AR$8-CONFIG!$D$7)/31,0)&gt;=(CONFIG!$E22+CONFIG!$F22),INDEX(Commandes!$D17:$BK17,,COLUMN(AR$8)-COLUMN($D$8)+1-(CONFIG!$E22+CONFIG!$F22)),0)*CONFIG!$H22)*CONFIG!$D22</f>
        <v>0</v>
      </c>
      <c r="AS17" s="86">
        <f t="array" ref="AS17">((CONFIG!$G22*Commandes!AS17)+IF(ROUND((AS$8-CONFIG!$D$7)/31,0)&gt;=(CONFIG!$E22+CONFIG!$F22),INDEX(Commandes!$D17:$BK17,,COLUMN(AS$8)-COLUMN($D$8)+1-(CONFIG!$E22+CONFIG!$F22)),0)*CONFIG!$H22)*CONFIG!$D22</f>
        <v>0</v>
      </c>
      <c r="AT17" s="86">
        <f t="array" ref="AT17">((CONFIG!$G22*Commandes!AT17)+IF(ROUND((AT$8-CONFIG!$D$7)/31,0)&gt;=(CONFIG!$E22+CONFIG!$F22),INDEX(Commandes!$D17:$BK17,,COLUMN(AT$8)-COLUMN($D$8)+1-(CONFIG!$E22+CONFIG!$F22)),0)*CONFIG!$H22)*CONFIG!$D22</f>
        <v>0</v>
      </c>
      <c r="AU17" s="86">
        <f t="array" ref="AU17">((CONFIG!$G22*Commandes!AU17)+IF(ROUND((AU$8-CONFIG!$D$7)/31,0)&gt;=(CONFIG!$E22+CONFIG!$F22),INDEX(Commandes!$D17:$BK17,,COLUMN(AU$8)-COLUMN($D$8)+1-(CONFIG!$E22+CONFIG!$F22)),0)*CONFIG!$H22)*CONFIG!$D22</f>
        <v>0</v>
      </c>
      <c r="AV17" s="86">
        <f t="array" ref="AV17">((CONFIG!$G22*Commandes!AV17)+IF(ROUND((AV$8-CONFIG!$D$7)/31,0)&gt;=(CONFIG!$E22+CONFIG!$F22),INDEX(Commandes!$D17:$BK17,,COLUMN(AV$8)-COLUMN($D$8)+1-(CONFIG!$E22+CONFIG!$F22)),0)*CONFIG!$H22)*CONFIG!$D22</f>
        <v>0</v>
      </c>
      <c r="AW17" s="86">
        <f t="array" ref="AW17">((CONFIG!$G22*Commandes!AW17)+IF(ROUND((AW$8-CONFIG!$D$7)/31,0)&gt;=(CONFIG!$E22+CONFIG!$F22),INDEX(Commandes!$D17:$BK17,,COLUMN(AW$8)-COLUMN($D$8)+1-(CONFIG!$E22+CONFIG!$F22)),0)*CONFIG!$H22)*CONFIG!$D22</f>
        <v>0</v>
      </c>
      <c r="AX17" s="86">
        <f t="array" ref="AX17">((CONFIG!$G22*Commandes!AX17)+IF(ROUND((AX$8-CONFIG!$D$7)/31,0)&gt;=(CONFIG!$E22+CONFIG!$F22),INDEX(Commandes!$D17:$BK17,,COLUMN(AX$8)-COLUMN($D$8)+1-(CONFIG!$E22+CONFIG!$F22)),0)*CONFIG!$H22)*CONFIG!$D22</f>
        <v>0</v>
      </c>
      <c r="AY17" s="86">
        <f t="array" ref="AY17">((CONFIG!$G22*Commandes!AY17)+IF(ROUND((AY$8-CONFIG!$D$7)/31,0)&gt;=(CONFIG!$E22+CONFIG!$F22),INDEX(Commandes!$D17:$BK17,,COLUMN(AY$8)-COLUMN($D$8)+1-(CONFIG!$E22+CONFIG!$F22)),0)*CONFIG!$H22)*CONFIG!$D22</f>
        <v>0</v>
      </c>
      <c r="AZ17" s="86">
        <f t="array" ref="AZ17">((CONFIG!$G22*Commandes!AZ17)+IF(ROUND((AZ$8-CONFIG!$D$7)/31,0)&gt;=(CONFIG!$E22+CONFIG!$F22),INDEX(Commandes!$D17:$BK17,,COLUMN(AZ$8)-COLUMN($D$8)+1-(CONFIG!$E22+CONFIG!$F22)),0)*CONFIG!$H22)*CONFIG!$D22</f>
        <v>0</v>
      </c>
      <c r="BA17" s="86">
        <f t="array" ref="BA17">((CONFIG!$G22*Commandes!BA17)+IF(ROUND((BA$8-CONFIG!$D$7)/31,0)&gt;=(CONFIG!$E22+CONFIG!$F22),INDEX(Commandes!$D17:$BK17,,COLUMN(BA$8)-COLUMN($D$8)+1-(CONFIG!$E22+CONFIG!$F22)),0)*CONFIG!$H22)*CONFIG!$D22</f>
        <v>0</v>
      </c>
      <c r="BB17" s="86">
        <f t="array" ref="BB17">((CONFIG!$G22*Commandes!BB17)+IF(ROUND((BB$8-CONFIG!$D$7)/31,0)&gt;=(CONFIG!$E22+CONFIG!$F22),INDEX(Commandes!$D17:$BK17,,COLUMN(BB$8)-COLUMN($D$8)+1-(CONFIG!$E22+CONFIG!$F22)),0)*CONFIG!$H22)*CONFIG!$D22</f>
        <v>0</v>
      </c>
      <c r="BC17" s="86">
        <f t="array" ref="BC17">((CONFIG!$G22*Commandes!BC17)+IF(ROUND((BC$8-CONFIG!$D$7)/31,0)&gt;=(CONFIG!$E22+CONFIG!$F22),INDEX(Commandes!$D17:$BK17,,COLUMN(BC$8)-COLUMN($D$8)+1-(CONFIG!$E22+CONFIG!$F22)),0)*CONFIG!$H22)*CONFIG!$D22</f>
        <v>0</v>
      </c>
      <c r="BD17" s="86">
        <f t="array" ref="BD17">((CONFIG!$G22*Commandes!BD17)+IF(ROUND((BD$8-CONFIG!$D$7)/31,0)&gt;=(CONFIG!$E22+CONFIG!$F22),INDEX(Commandes!$D17:$BK17,,COLUMN(BD$8)-COLUMN($D$8)+1-(CONFIG!$E22+CONFIG!$F22)),0)*CONFIG!$H22)*CONFIG!$D22</f>
        <v>0</v>
      </c>
      <c r="BE17" s="86">
        <f t="array" ref="BE17">((CONFIG!$G22*Commandes!BE17)+IF(ROUND((BE$8-CONFIG!$D$7)/31,0)&gt;=(CONFIG!$E22+CONFIG!$F22),INDEX(Commandes!$D17:$BK17,,COLUMN(BE$8)-COLUMN($D$8)+1-(CONFIG!$E22+CONFIG!$F22)),0)*CONFIG!$H22)*CONFIG!$D22</f>
        <v>0</v>
      </c>
      <c r="BF17" s="86">
        <f t="array" ref="BF17">((CONFIG!$G22*Commandes!BF17)+IF(ROUND((BF$8-CONFIG!$D$7)/31,0)&gt;=(CONFIG!$E22+CONFIG!$F22),INDEX(Commandes!$D17:$BK17,,COLUMN(BF$8)-COLUMN($D$8)+1-(CONFIG!$E22+CONFIG!$F22)),0)*CONFIG!$H22)*CONFIG!$D22</f>
        <v>0</v>
      </c>
      <c r="BG17" s="86">
        <f t="array" ref="BG17">((CONFIG!$G22*Commandes!BG17)+IF(ROUND((BG$8-CONFIG!$D$7)/31,0)&gt;=(CONFIG!$E22+CONFIG!$F22),INDEX(Commandes!$D17:$BK17,,COLUMN(BG$8)-COLUMN($D$8)+1-(CONFIG!$E22+CONFIG!$F22)),0)*CONFIG!$H22)*CONFIG!$D22</f>
        <v>0</v>
      </c>
      <c r="BH17" s="86">
        <f t="array" ref="BH17">((CONFIG!$G22*Commandes!BH17)+IF(ROUND((BH$8-CONFIG!$D$7)/31,0)&gt;=(CONFIG!$E22+CONFIG!$F22),INDEX(Commandes!$D17:$BK17,,COLUMN(BH$8)-COLUMN($D$8)+1-(CONFIG!$E22+CONFIG!$F22)),0)*CONFIG!$H22)*CONFIG!$D22</f>
        <v>0</v>
      </c>
      <c r="BI17" s="86">
        <f t="array" ref="BI17">((CONFIG!$G22*Commandes!BI17)+IF(ROUND((BI$8-CONFIG!$D$7)/31,0)&gt;=(CONFIG!$E22+CONFIG!$F22),INDEX(Commandes!$D17:$BK17,,COLUMN(BI$8)-COLUMN($D$8)+1-(CONFIG!$E22+CONFIG!$F22)),0)*CONFIG!$H22)*CONFIG!$D22</f>
        <v>0</v>
      </c>
      <c r="BJ17" s="86">
        <f t="array" ref="BJ17">((CONFIG!$G22*Commandes!BJ17)+IF(ROUND((BJ$8-CONFIG!$D$7)/31,0)&gt;=(CONFIG!$E22+CONFIG!$F22),INDEX(Commandes!$D17:$BK17,,COLUMN(BJ$8)-COLUMN($D$8)+1-(CONFIG!$E22+CONFIG!$F22)),0)*CONFIG!$H22)*CONFIG!$D22</f>
        <v>0</v>
      </c>
      <c r="BK17" s="86">
        <f t="array" ref="BK17">((CONFIG!$G22*Commandes!BK17)+IF(ROUND((BK$8-CONFIG!$D$7)/31,0)&gt;=(CONFIG!$E22+CONFIG!$F22),INDEX(Commandes!$D17:$BK17,,COLUMN(BK$8)-COLUMN($D$8)+1-(CONFIG!$E22+CONFIG!$F22)),0)*CONFIG!$H22)*CONFIG!$D22</f>
        <v>0</v>
      </c>
      <c r="BL17" s="8"/>
    </row>
    <row r="18" spans="2:64" ht="14.25" customHeight="1" x14ac:dyDescent="0.3">
      <c r="B18" s="5"/>
      <c r="C18" s="85">
        <f>CONFIG!$C$23</f>
        <v>0</v>
      </c>
      <c r="D18" s="86">
        <f t="array" ref="D18">((CONFIG!$G23*Commandes!D18)+IF(ROUND((D$8-CONFIG!$D$7)/31,0)&gt;=(CONFIG!$E23+CONFIG!$F23),INDEX(Commandes!$D18:$BK18,,COLUMN(D$8)-COLUMN($D$8)+1-(CONFIG!$E23+CONFIG!$F23)),0)*CONFIG!$H23)*CONFIG!$D23</f>
        <v>0</v>
      </c>
      <c r="E18" s="86">
        <f t="array" ref="E18">((CONFIG!$G23*Commandes!E18)+IF(ROUND((E$8-CONFIG!$D$7)/31,0)&gt;=(CONFIG!$E23+CONFIG!$F23),INDEX(Commandes!$D18:$BK18,,COLUMN(E$8)-COLUMN($D$8)+1-(CONFIG!$E23+CONFIG!$F23)),0)*CONFIG!$H23)*CONFIG!$D23</f>
        <v>0</v>
      </c>
      <c r="F18" s="86">
        <f t="array" ref="F18">((CONFIG!$G23*Commandes!F18)+IF(ROUND((F$8-CONFIG!$D$7)/31,0)&gt;=(CONFIG!$E23+CONFIG!$F23),INDEX(Commandes!$D18:$BK18,,COLUMN(F$8)-COLUMN($D$8)+1-(CONFIG!$E23+CONFIG!$F23)),0)*CONFIG!$H23)*CONFIG!$D23</f>
        <v>0</v>
      </c>
      <c r="G18" s="86">
        <f t="array" ref="G18">((CONFIG!$G23*Commandes!G18)+IF(ROUND((G$8-CONFIG!$D$7)/31,0)&gt;=(CONFIG!$E23+CONFIG!$F23),INDEX(Commandes!$D18:$BK18,,COLUMN(G$8)-COLUMN($D$8)+1-(CONFIG!$E23+CONFIG!$F23)),0)*CONFIG!$H23)*CONFIG!$D23</f>
        <v>0</v>
      </c>
      <c r="H18" s="86">
        <f t="array" ref="H18">((CONFIG!$G23*Commandes!H18)+IF(ROUND((H$8-CONFIG!$D$7)/31,0)&gt;=(CONFIG!$E23+CONFIG!$F23),INDEX(Commandes!$D18:$BK18,,COLUMN(H$8)-COLUMN($D$8)+1-(CONFIG!$E23+CONFIG!$F23)),0)*CONFIG!$H23)*CONFIG!$D23</f>
        <v>0</v>
      </c>
      <c r="I18" s="86">
        <f t="array" ref="I18">((CONFIG!$G23*Commandes!I18)+IF(ROUND((I$8-CONFIG!$D$7)/31,0)&gt;=(CONFIG!$E23+CONFIG!$F23),INDEX(Commandes!$D18:$BK18,,COLUMN(I$8)-COLUMN($D$8)+1-(CONFIG!$E23+CONFIG!$F23)),0)*CONFIG!$H23)*CONFIG!$D23</f>
        <v>0</v>
      </c>
      <c r="J18" s="86">
        <f t="array" ref="J18">((CONFIG!$G23*Commandes!J18)+IF(ROUND((J$8-CONFIG!$D$7)/31,0)&gt;=(CONFIG!$E23+CONFIG!$F23),INDEX(Commandes!$D18:$BK18,,COLUMN(J$8)-COLUMN($D$8)+1-(CONFIG!$E23+CONFIG!$F23)),0)*CONFIG!$H23)*CONFIG!$D23</f>
        <v>0</v>
      </c>
      <c r="K18" s="86">
        <f t="array" ref="K18">((CONFIG!$G23*Commandes!K18)+IF(ROUND((K$8-CONFIG!$D$7)/31,0)&gt;=(CONFIG!$E23+CONFIG!$F23),INDEX(Commandes!$D18:$BK18,,COLUMN(K$8)-COLUMN($D$8)+1-(CONFIG!$E23+CONFIG!$F23)),0)*CONFIG!$H23)*CONFIG!$D23</f>
        <v>0</v>
      </c>
      <c r="L18" s="86">
        <f t="array" ref="L18">((CONFIG!$G23*Commandes!L18)+IF(ROUND((L$8-CONFIG!$D$7)/31,0)&gt;=(CONFIG!$E23+CONFIG!$F23),INDEX(Commandes!$D18:$BK18,,COLUMN(L$8)-COLUMN($D$8)+1-(CONFIG!$E23+CONFIG!$F23)),0)*CONFIG!$H23)*CONFIG!$D23</f>
        <v>0</v>
      </c>
      <c r="M18" s="86">
        <f t="array" ref="M18">((CONFIG!$G23*Commandes!M18)+IF(ROUND((M$8-CONFIG!$D$7)/31,0)&gt;=(CONFIG!$E23+CONFIG!$F23),INDEX(Commandes!$D18:$BK18,,COLUMN(M$8)-COLUMN($D$8)+1-(CONFIG!$E23+CONFIG!$F23)),0)*CONFIG!$H23)*CONFIG!$D23</f>
        <v>0</v>
      </c>
      <c r="N18" s="86">
        <f t="array" ref="N18">((CONFIG!$G23*Commandes!N18)+IF(ROUND((N$8-CONFIG!$D$7)/31,0)&gt;=(CONFIG!$E23+CONFIG!$F23),INDEX(Commandes!$D18:$BK18,,COLUMN(N$8)-COLUMN($D$8)+1-(CONFIG!$E23+CONFIG!$F23)),0)*CONFIG!$H23)*CONFIG!$D23</f>
        <v>0</v>
      </c>
      <c r="O18" s="86">
        <f t="array" ref="O18">((CONFIG!$G23*Commandes!O18)+IF(ROUND((O$8-CONFIG!$D$7)/31,0)&gt;=(CONFIG!$E23+CONFIG!$F23),INDEX(Commandes!$D18:$BK18,,COLUMN(O$8)-COLUMN($D$8)+1-(CONFIG!$E23+CONFIG!$F23)),0)*CONFIG!$H23)*CONFIG!$D23</f>
        <v>0</v>
      </c>
      <c r="P18" s="86">
        <f t="array" ref="P18">((CONFIG!$G23*Commandes!P18)+IF(ROUND((P$8-CONFIG!$D$7)/31,0)&gt;=(CONFIG!$E23+CONFIG!$F23),INDEX(Commandes!$D18:$BK18,,COLUMN(P$8)-COLUMN($D$8)+1-(CONFIG!$E23+CONFIG!$F23)),0)*CONFIG!$H23)*CONFIG!$D23</f>
        <v>0</v>
      </c>
      <c r="Q18" s="86">
        <f t="array" ref="Q18">((CONFIG!$G23*Commandes!Q18)+IF(ROUND((Q$8-CONFIG!$D$7)/31,0)&gt;=(CONFIG!$E23+CONFIG!$F23),INDEX(Commandes!$D18:$BK18,,COLUMN(Q$8)-COLUMN($D$8)+1-(CONFIG!$E23+CONFIG!$F23)),0)*CONFIG!$H23)*CONFIG!$D23</f>
        <v>0</v>
      </c>
      <c r="R18" s="86">
        <f t="array" ref="R18">((CONFIG!$G23*Commandes!R18)+IF(ROUND((R$8-CONFIG!$D$7)/31,0)&gt;=(CONFIG!$E23+CONFIG!$F23),INDEX(Commandes!$D18:$BK18,,COLUMN(R$8)-COLUMN($D$8)+1-(CONFIG!$E23+CONFIG!$F23)),0)*CONFIG!$H23)*CONFIG!$D23</f>
        <v>0</v>
      </c>
      <c r="S18" s="86">
        <f t="array" ref="S18">((CONFIG!$G23*Commandes!S18)+IF(ROUND((S$8-CONFIG!$D$7)/31,0)&gt;=(CONFIG!$E23+CONFIG!$F23),INDEX(Commandes!$D18:$BK18,,COLUMN(S$8)-COLUMN($D$8)+1-(CONFIG!$E23+CONFIG!$F23)),0)*CONFIG!$H23)*CONFIG!$D23</f>
        <v>0</v>
      </c>
      <c r="T18" s="86">
        <f t="array" ref="T18">((CONFIG!$G23*Commandes!T18)+IF(ROUND((T$8-CONFIG!$D$7)/31,0)&gt;=(CONFIG!$E23+CONFIG!$F23),INDEX(Commandes!$D18:$BK18,,COLUMN(T$8)-COLUMN($D$8)+1-(CONFIG!$E23+CONFIG!$F23)),0)*CONFIG!$H23)*CONFIG!$D23</f>
        <v>0</v>
      </c>
      <c r="U18" s="86">
        <f t="array" ref="U18">((CONFIG!$G23*Commandes!U18)+IF(ROUND((U$8-CONFIG!$D$7)/31,0)&gt;=(CONFIG!$E23+CONFIG!$F23),INDEX(Commandes!$D18:$BK18,,COLUMN(U$8)-COLUMN($D$8)+1-(CONFIG!$E23+CONFIG!$F23)),0)*CONFIG!$H23)*CONFIG!$D23</f>
        <v>0</v>
      </c>
      <c r="V18" s="86">
        <f t="array" ref="V18">((CONFIG!$G23*Commandes!V18)+IF(ROUND((V$8-CONFIG!$D$7)/31,0)&gt;=(CONFIG!$E23+CONFIG!$F23),INDEX(Commandes!$D18:$BK18,,COLUMN(V$8)-COLUMN($D$8)+1-(CONFIG!$E23+CONFIG!$F23)),0)*CONFIG!$H23)*CONFIG!$D23</f>
        <v>0</v>
      </c>
      <c r="W18" s="86">
        <f t="array" ref="W18">((CONFIG!$G23*Commandes!W18)+IF(ROUND((W$8-CONFIG!$D$7)/31,0)&gt;=(CONFIG!$E23+CONFIG!$F23),INDEX(Commandes!$D18:$BK18,,COLUMN(W$8)-COLUMN($D$8)+1-(CONFIG!$E23+CONFIG!$F23)),0)*CONFIG!$H23)*CONFIG!$D23</f>
        <v>0</v>
      </c>
      <c r="X18" s="86">
        <f t="array" ref="X18">((CONFIG!$G23*Commandes!X18)+IF(ROUND((X$8-CONFIG!$D$7)/31,0)&gt;=(CONFIG!$E23+CONFIG!$F23),INDEX(Commandes!$D18:$BK18,,COLUMN(X$8)-COLUMN($D$8)+1-(CONFIG!$E23+CONFIG!$F23)),0)*CONFIG!$H23)*CONFIG!$D23</f>
        <v>0</v>
      </c>
      <c r="Y18" s="86">
        <f t="array" ref="Y18">((CONFIG!$G23*Commandes!Y18)+IF(ROUND((Y$8-CONFIG!$D$7)/31,0)&gt;=(CONFIG!$E23+CONFIG!$F23),INDEX(Commandes!$D18:$BK18,,COLUMN(Y$8)-COLUMN($D$8)+1-(CONFIG!$E23+CONFIG!$F23)),0)*CONFIG!$H23)*CONFIG!$D23</f>
        <v>0</v>
      </c>
      <c r="Z18" s="86">
        <f t="array" ref="Z18">((CONFIG!$G23*Commandes!Z18)+IF(ROUND((Z$8-CONFIG!$D$7)/31,0)&gt;=(CONFIG!$E23+CONFIG!$F23),INDEX(Commandes!$D18:$BK18,,COLUMN(Z$8)-COLUMN($D$8)+1-(CONFIG!$E23+CONFIG!$F23)),0)*CONFIG!$H23)*CONFIG!$D23</f>
        <v>0</v>
      </c>
      <c r="AA18" s="86">
        <f t="array" ref="AA18">((CONFIG!$G23*Commandes!AA18)+IF(ROUND((AA$8-CONFIG!$D$7)/31,0)&gt;=(CONFIG!$E23+CONFIG!$F23),INDEX(Commandes!$D18:$BK18,,COLUMN(AA$8)-COLUMN($D$8)+1-(CONFIG!$E23+CONFIG!$F23)),0)*CONFIG!$H23)*CONFIG!$D23</f>
        <v>0</v>
      </c>
      <c r="AB18" s="86">
        <f t="array" ref="AB18">((CONFIG!$G23*Commandes!AB18)+IF(ROUND((AB$8-CONFIG!$D$7)/31,0)&gt;=(CONFIG!$E23+CONFIG!$F23),INDEX(Commandes!$D18:$BK18,,COLUMN(AB$8)-COLUMN($D$8)+1-(CONFIG!$E23+CONFIG!$F23)),0)*CONFIG!$H23)*CONFIG!$D23</f>
        <v>0</v>
      </c>
      <c r="AC18" s="86">
        <f t="array" ref="AC18">((CONFIG!$G23*Commandes!AC18)+IF(ROUND((AC$8-CONFIG!$D$7)/31,0)&gt;=(CONFIG!$E23+CONFIG!$F23),INDEX(Commandes!$D18:$BK18,,COLUMN(AC$8)-COLUMN($D$8)+1-(CONFIG!$E23+CONFIG!$F23)),0)*CONFIG!$H23)*CONFIG!$D23</f>
        <v>0</v>
      </c>
      <c r="AD18" s="86">
        <f t="array" ref="AD18">((CONFIG!$G23*Commandes!AD18)+IF(ROUND((AD$8-CONFIG!$D$7)/31,0)&gt;=(CONFIG!$E23+CONFIG!$F23),INDEX(Commandes!$D18:$BK18,,COLUMN(AD$8)-COLUMN($D$8)+1-(CONFIG!$E23+CONFIG!$F23)),0)*CONFIG!$H23)*CONFIG!$D23</f>
        <v>0</v>
      </c>
      <c r="AE18" s="86">
        <f t="array" ref="AE18">((CONFIG!$G23*Commandes!AE18)+IF(ROUND((AE$8-CONFIG!$D$7)/31,0)&gt;=(CONFIG!$E23+CONFIG!$F23),INDEX(Commandes!$D18:$BK18,,COLUMN(AE$8)-COLUMN($D$8)+1-(CONFIG!$E23+CONFIG!$F23)),0)*CONFIG!$H23)*CONFIG!$D23</f>
        <v>0</v>
      </c>
      <c r="AF18" s="86">
        <f t="array" ref="AF18">((CONFIG!$G23*Commandes!AF18)+IF(ROUND((AF$8-CONFIG!$D$7)/31,0)&gt;=(CONFIG!$E23+CONFIG!$F23),INDEX(Commandes!$D18:$BK18,,COLUMN(AF$8)-COLUMN($D$8)+1-(CONFIG!$E23+CONFIG!$F23)),0)*CONFIG!$H23)*CONFIG!$D23</f>
        <v>0</v>
      </c>
      <c r="AG18" s="86">
        <f t="array" ref="AG18">((CONFIG!$G23*Commandes!AG18)+IF(ROUND((AG$8-CONFIG!$D$7)/31,0)&gt;=(CONFIG!$E23+CONFIG!$F23),INDEX(Commandes!$D18:$BK18,,COLUMN(AG$8)-COLUMN($D$8)+1-(CONFIG!$E23+CONFIG!$F23)),0)*CONFIG!$H23)*CONFIG!$D23</f>
        <v>0</v>
      </c>
      <c r="AH18" s="86">
        <f t="array" ref="AH18">((CONFIG!$G23*Commandes!AH18)+IF(ROUND((AH$8-CONFIG!$D$7)/31,0)&gt;=(CONFIG!$E23+CONFIG!$F23),INDEX(Commandes!$D18:$BK18,,COLUMN(AH$8)-COLUMN($D$8)+1-(CONFIG!$E23+CONFIG!$F23)),0)*CONFIG!$H23)*CONFIG!$D23</f>
        <v>0</v>
      </c>
      <c r="AI18" s="86">
        <f t="array" ref="AI18">((CONFIG!$G23*Commandes!AI18)+IF(ROUND((AI$8-CONFIG!$D$7)/31,0)&gt;=(CONFIG!$E23+CONFIG!$F23),INDEX(Commandes!$D18:$BK18,,COLUMN(AI$8)-COLUMN($D$8)+1-(CONFIG!$E23+CONFIG!$F23)),0)*CONFIG!$H23)*CONFIG!$D23</f>
        <v>0</v>
      </c>
      <c r="AJ18" s="86">
        <f t="array" ref="AJ18">((CONFIG!$G23*Commandes!AJ18)+IF(ROUND((AJ$8-CONFIG!$D$7)/31,0)&gt;=(CONFIG!$E23+CONFIG!$F23),INDEX(Commandes!$D18:$BK18,,COLUMN(AJ$8)-COLUMN($D$8)+1-(CONFIG!$E23+CONFIG!$F23)),0)*CONFIG!$H23)*CONFIG!$D23</f>
        <v>0</v>
      </c>
      <c r="AK18" s="86">
        <f t="array" ref="AK18">((CONFIG!$G23*Commandes!AK18)+IF(ROUND((AK$8-CONFIG!$D$7)/31,0)&gt;=(CONFIG!$E23+CONFIG!$F23),INDEX(Commandes!$D18:$BK18,,COLUMN(AK$8)-COLUMN($D$8)+1-(CONFIG!$E23+CONFIG!$F23)),0)*CONFIG!$H23)*CONFIG!$D23</f>
        <v>0</v>
      </c>
      <c r="AL18" s="86">
        <f t="array" ref="AL18">((CONFIG!$G23*Commandes!AL18)+IF(ROUND((AL$8-CONFIG!$D$7)/31,0)&gt;=(CONFIG!$E23+CONFIG!$F23),INDEX(Commandes!$D18:$BK18,,COLUMN(AL$8)-COLUMN($D$8)+1-(CONFIG!$E23+CONFIG!$F23)),0)*CONFIG!$H23)*CONFIG!$D23</f>
        <v>0</v>
      </c>
      <c r="AM18" s="86">
        <f t="array" ref="AM18">((CONFIG!$G23*Commandes!AM18)+IF(ROUND((AM$8-CONFIG!$D$7)/31,0)&gt;=(CONFIG!$E23+CONFIG!$F23),INDEX(Commandes!$D18:$BK18,,COLUMN(AM$8)-COLUMN($D$8)+1-(CONFIG!$E23+CONFIG!$F23)),0)*CONFIG!$H23)*CONFIG!$D23</f>
        <v>0</v>
      </c>
      <c r="AN18" s="86">
        <f t="array" ref="AN18">((CONFIG!$G23*Commandes!AN18)+IF(ROUND((AN$8-CONFIG!$D$7)/31,0)&gt;=(CONFIG!$E23+CONFIG!$F23),INDEX(Commandes!$D18:$BK18,,COLUMN(AN$8)-COLUMN($D$8)+1-(CONFIG!$E23+CONFIG!$F23)),0)*CONFIG!$H23)*CONFIG!$D23</f>
        <v>0</v>
      </c>
      <c r="AO18" s="86">
        <f t="array" ref="AO18">((CONFIG!$G23*Commandes!AO18)+IF(ROUND((AO$8-CONFIG!$D$7)/31,0)&gt;=(CONFIG!$E23+CONFIG!$F23),INDEX(Commandes!$D18:$BK18,,COLUMN(AO$8)-COLUMN($D$8)+1-(CONFIG!$E23+CONFIG!$F23)),0)*CONFIG!$H23)*CONFIG!$D23</f>
        <v>0</v>
      </c>
      <c r="AP18" s="86">
        <f t="array" ref="AP18">((CONFIG!$G23*Commandes!AP18)+IF(ROUND((AP$8-CONFIG!$D$7)/31,0)&gt;=(CONFIG!$E23+CONFIG!$F23),INDEX(Commandes!$D18:$BK18,,COLUMN(AP$8)-COLUMN($D$8)+1-(CONFIG!$E23+CONFIG!$F23)),0)*CONFIG!$H23)*CONFIG!$D23</f>
        <v>0</v>
      </c>
      <c r="AQ18" s="86">
        <f t="array" ref="AQ18">((CONFIG!$G23*Commandes!AQ18)+IF(ROUND((AQ$8-CONFIG!$D$7)/31,0)&gt;=(CONFIG!$E23+CONFIG!$F23),INDEX(Commandes!$D18:$BK18,,COLUMN(AQ$8)-COLUMN($D$8)+1-(CONFIG!$E23+CONFIG!$F23)),0)*CONFIG!$H23)*CONFIG!$D23</f>
        <v>0</v>
      </c>
      <c r="AR18" s="86">
        <f t="array" ref="AR18">((CONFIG!$G23*Commandes!AR18)+IF(ROUND((AR$8-CONFIG!$D$7)/31,0)&gt;=(CONFIG!$E23+CONFIG!$F23),INDEX(Commandes!$D18:$BK18,,COLUMN(AR$8)-COLUMN($D$8)+1-(CONFIG!$E23+CONFIG!$F23)),0)*CONFIG!$H23)*CONFIG!$D23</f>
        <v>0</v>
      </c>
      <c r="AS18" s="86">
        <f t="array" ref="AS18">((CONFIG!$G23*Commandes!AS18)+IF(ROUND((AS$8-CONFIG!$D$7)/31,0)&gt;=(CONFIG!$E23+CONFIG!$F23),INDEX(Commandes!$D18:$BK18,,COLUMN(AS$8)-COLUMN($D$8)+1-(CONFIG!$E23+CONFIG!$F23)),0)*CONFIG!$H23)*CONFIG!$D23</f>
        <v>0</v>
      </c>
      <c r="AT18" s="86">
        <f t="array" ref="AT18">((CONFIG!$G23*Commandes!AT18)+IF(ROUND((AT$8-CONFIG!$D$7)/31,0)&gt;=(CONFIG!$E23+CONFIG!$F23),INDEX(Commandes!$D18:$BK18,,COLUMN(AT$8)-COLUMN($D$8)+1-(CONFIG!$E23+CONFIG!$F23)),0)*CONFIG!$H23)*CONFIG!$D23</f>
        <v>0</v>
      </c>
      <c r="AU18" s="86">
        <f t="array" ref="AU18">((CONFIG!$G23*Commandes!AU18)+IF(ROUND((AU$8-CONFIG!$D$7)/31,0)&gt;=(CONFIG!$E23+CONFIG!$F23),INDEX(Commandes!$D18:$BK18,,COLUMN(AU$8)-COLUMN($D$8)+1-(CONFIG!$E23+CONFIG!$F23)),0)*CONFIG!$H23)*CONFIG!$D23</f>
        <v>0</v>
      </c>
      <c r="AV18" s="86">
        <f t="array" ref="AV18">((CONFIG!$G23*Commandes!AV18)+IF(ROUND((AV$8-CONFIG!$D$7)/31,0)&gt;=(CONFIG!$E23+CONFIG!$F23),INDEX(Commandes!$D18:$BK18,,COLUMN(AV$8)-COLUMN($D$8)+1-(CONFIG!$E23+CONFIG!$F23)),0)*CONFIG!$H23)*CONFIG!$D23</f>
        <v>0</v>
      </c>
      <c r="AW18" s="86">
        <f t="array" ref="AW18">((CONFIG!$G23*Commandes!AW18)+IF(ROUND((AW$8-CONFIG!$D$7)/31,0)&gt;=(CONFIG!$E23+CONFIG!$F23),INDEX(Commandes!$D18:$BK18,,COLUMN(AW$8)-COLUMN($D$8)+1-(CONFIG!$E23+CONFIG!$F23)),0)*CONFIG!$H23)*CONFIG!$D23</f>
        <v>0</v>
      </c>
      <c r="AX18" s="86">
        <f t="array" ref="AX18">((CONFIG!$G23*Commandes!AX18)+IF(ROUND((AX$8-CONFIG!$D$7)/31,0)&gt;=(CONFIG!$E23+CONFIG!$F23),INDEX(Commandes!$D18:$BK18,,COLUMN(AX$8)-COLUMN($D$8)+1-(CONFIG!$E23+CONFIG!$F23)),0)*CONFIG!$H23)*CONFIG!$D23</f>
        <v>0</v>
      </c>
      <c r="AY18" s="86">
        <f t="array" ref="AY18">((CONFIG!$G23*Commandes!AY18)+IF(ROUND((AY$8-CONFIG!$D$7)/31,0)&gt;=(CONFIG!$E23+CONFIG!$F23),INDEX(Commandes!$D18:$BK18,,COLUMN(AY$8)-COLUMN($D$8)+1-(CONFIG!$E23+CONFIG!$F23)),0)*CONFIG!$H23)*CONFIG!$D23</f>
        <v>0</v>
      </c>
      <c r="AZ18" s="86">
        <f t="array" ref="AZ18">((CONFIG!$G23*Commandes!AZ18)+IF(ROUND((AZ$8-CONFIG!$D$7)/31,0)&gt;=(CONFIG!$E23+CONFIG!$F23),INDEX(Commandes!$D18:$BK18,,COLUMN(AZ$8)-COLUMN($D$8)+1-(CONFIG!$E23+CONFIG!$F23)),0)*CONFIG!$H23)*CONFIG!$D23</f>
        <v>0</v>
      </c>
      <c r="BA18" s="86">
        <f t="array" ref="BA18">((CONFIG!$G23*Commandes!BA18)+IF(ROUND((BA$8-CONFIG!$D$7)/31,0)&gt;=(CONFIG!$E23+CONFIG!$F23),INDEX(Commandes!$D18:$BK18,,COLUMN(BA$8)-COLUMN($D$8)+1-(CONFIG!$E23+CONFIG!$F23)),0)*CONFIG!$H23)*CONFIG!$D23</f>
        <v>0</v>
      </c>
      <c r="BB18" s="86">
        <f t="array" ref="BB18">((CONFIG!$G23*Commandes!BB18)+IF(ROUND((BB$8-CONFIG!$D$7)/31,0)&gt;=(CONFIG!$E23+CONFIG!$F23),INDEX(Commandes!$D18:$BK18,,COLUMN(BB$8)-COLUMN($D$8)+1-(CONFIG!$E23+CONFIG!$F23)),0)*CONFIG!$H23)*CONFIG!$D23</f>
        <v>0</v>
      </c>
      <c r="BC18" s="86">
        <f t="array" ref="BC18">((CONFIG!$G23*Commandes!BC18)+IF(ROUND((BC$8-CONFIG!$D$7)/31,0)&gt;=(CONFIG!$E23+CONFIG!$F23),INDEX(Commandes!$D18:$BK18,,COLUMN(BC$8)-COLUMN($D$8)+1-(CONFIG!$E23+CONFIG!$F23)),0)*CONFIG!$H23)*CONFIG!$D23</f>
        <v>0</v>
      </c>
      <c r="BD18" s="86">
        <f t="array" ref="BD18">((CONFIG!$G23*Commandes!BD18)+IF(ROUND((BD$8-CONFIG!$D$7)/31,0)&gt;=(CONFIG!$E23+CONFIG!$F23),INDEX(Commandes!$D18:$BK18,,COLUMN(BD$8)-COLUMN($D$8)+1-(CONFIG!$E23+CONFIG!$F23)),0)*CONFIG!$H23)*CONFIG!$D23</f>
        <v>0</v>
      </c>
      <c r="BE18" s="86">
        <f t="array" ref="BE18">((CONFIG!$G23*Commandes!BE18)+IF(ROUND((BE$8-CONFIG!$D$7)/31,0)&gt;=(CONFIG!$E23+CONFIG!$F23),INDEX(Commandes!$D18:$BK18,,COLUMN(BE$8)-COLUMN($D$8)+1-(CONFIG!$E23+CONFIG!$F23)),0)*CONFIG!$H23)*CONFIG!$D23</f>
        <v>0</v>
      </c>
      <c r="BF18" s="86">
        <f t="array" ref="BF18">((CONFIG!$G23*Commandes!BF18)+IF(ROUND((BF$8-CONFIG!$D$7)/31,0)&gt;=(CONFIG!$E23+CONFIG!$F23),INDEX(Commandes!$D18:$BK18,,COLUMN(BF$8)-COLUMN($D$8)+1-(CONFIG!$E23+CONFIG!$F23)),0)*CONFIG!$H23)*CONFIG!$D23</f>
        <v>0</v>
      </c>
      <c r="BG18" s="86">
        <f t="array" ref="BG18">((CONFIG!$G23*Commandes!BG18)+IF(ROUND((BG$8-CONFIG!$D$7)/31,0)&gt;=(CONFIG!$E23+CONFIG!$F23),INDEX(Commandes!$D18:$BK18,,COLUMN(BG$8)-COLUMN($D$8)+1-(CONFIG!$E23+CONFIG!$F23)),0)*CONFIG!$H23)*CONFIG!$D23</f>
        <v>0</v>
      </c>
      <c r="BH18" s="86">
        <f t="array" ref="BH18">((CONFIG!$G23*Commandes!BH18)+IF(ROUND((BH$8-CONFIG!$D$7)/31,0)&gt;=(CONFIG!$E23+CONFIG!$F23),INDEX(Commandes!$D18:$BK18,,COLUMN(BH$8)-COLUMN($D$8)+1-(CONFIG!$E23+CONFIG!$F23)),0)*CONFIG!$H23)*CONFIG!$D23</f>
        <v>0</v>
      </c>
      <c r="BI18" s="86">
        <f t="array" ref="BI18">((CONFIG!$G23*Commandes!BI18)+IF(ROUND((BI$8-CONFIG!$D$7)/31,0)&gt;=(CONFIG!$E23+CONFIG!$F23),INDEX(Commandes!$D18:$BK18,,COLUMN(BI$8)-COLUMN($D$8)+1-(CONFIG!$E23+CONFIG!$F23)),0)*CONFIG!$H23)*CONFIG!$D23</f>
        <v>0</v>
      </c>
      <c r="BJ18" s="86">
        <f t="array" ref="BJ18">((CONFIG!$G23*Commandes!BJ18)+IF(ROUND((BJ$8-CONFIG!$D$7)/31,0)&gt;=(CONFIG!$E23+CONFIG!$F23),INDEX(Commandes!$D18:$BK18,,COLUMN(BJ$8)-COLUMN($D$8)+1-(CONFIG!$E23+CONFIG!$F23)),0)*CONFIG!$H23)*CONFIG!$D23</f>
        <v>0</v>
      </c>
      <c r="BK18" s="86">
        <f t="array" ref="BK18">((CONFIG!$G23*Commandes!BK18)+IF(ROUND((BK$8-CONFIG!$D$7)/31,0)&gt;=(CONFIG!$E23+CONFIG!$F23),INDEX(Commandes!$D18:$BK18,,COLUMN(BK$8)-COLUMN($D$8)+1-(CONFIG!$E23+CONFIG!$F23)),0)*CONFIG!$H23)*CONFIG!$D23</f>
        <v>0</v>
      </c>
      <c r="BL18" s="8"/>
    </row>
    <row r="19" spans="2:64" ht="14.25" customHeight="1" x14ac:dyDescent="0.3">
      <c r="B19" s="5"/>
      <c r="C19" s="85">
        <f>CONFIG!$C$24</f>
        <v>0</v>
      </c>
      <c r="D19" s="86">
        <f t="array" ref="D19">((CONFIG!$G24*Commandes!D19)+IF(ROUND((D$8-CONFIG!$D$7)/31,0)&gt;=(CONFIG!$E24+CONFIG!$F24),INDEX(Commandes!$D19:$BK19,,COLUMN(D$8)-COLUMN($D$8)+1-(CONFIG!$E24+CONFIG!$F24)),0)*CONFIG!$H24)*CONFIG!$D24</f>
        <v>0</v>
      </c>
      <c r="E19" s="86">
        <f t="array" ref="E19">((CONFIG!$G24*Commandes!E19)+IF(ROUND((E$8-CONFIG!$D$7)/31,0)&gt;=(CONFIG!$E24+CONFIG!$F24),INDEX(Commandes!$D19:$BK19,,COLUMN(E$8)-COLUMN($D$8)+1-(CONFIG!$E24+CONFIG!$F24)),0)*CONFIG!$H24)*CONFIG!$D24</f>
        <v>0</v>
      </c>
      <c r="F19" s="86">
        <f t="array" ref="F19">((CONFIG!$G24*Commandes!F19)+IF(ROUND((F$8-CONFIG!$D$7)/31,0)&gt;=(CONFIG!$E24+CONFIG!$F24),INDEX(Commandes!$D19:$BK19,,COLUMN(F$8)-COLUMN($D$8)+1-(CONFIG!$E24+CONFIG!$F24)),0)*CONFIG!$H24)*CONFIG!$D24</f>
        <v>0</v>
      </c>
      <c r="G19" s="86">
        <f t="array" ref="G19">((CONFIG!$G24*Commandes!G19)+IF(ROUND((G$8-CONFIG!$D$7)/31,0)&gt;=(CONFIG!$E24+CONFIG!$F24),INDEX(Commandes!$D19:$BK19,,COLUMN(G$8)-COLUMN($D$8)+1-(CONFIG!$E24+CONFIG!$F24)),0)*CONFIG!$H24)*CONFIG!$D24</f>
        <v>0</v>
      </c>
      <c r="H19" s="86">
        <f t="array" ref="H19">((CONFIG!$G24*Commandes!H19)+IF(ROUND((H$8-CONFIG!$D$7)/31,0)&gt;=(CONFIG!$E24+CONFIG!$F24),INDEX(Commandes!$D19:$BK19,,COLUMN(H$8)-COLUMN($D$8)+1-(CONFIG!$E24+CONFIG!$F24)),0)*CONFIG!$H24)*CONFIG!$D24</f>
        <v>0</v>
      </c>
      <c r="I19" s="86">
        <f t="array" ref="I19">((CONFIG!$G24*Commandes!I19)+IF(ROUND((I$8-CONFIG!$D$7)/31,0)&gt;=(CONFIG!$E24+CONFIG!$F24),INDEX(Commandes!$D19:$BK19,,COLUMN(I$8)-COLUMN($D$8)+1-(CONFIG!$E24+CONFIG!$F24)),0)*CONFIG!$H24)*CONFIG!$D24</f>
        <v>0</v>
      </c>
      <c r="J19" s="86">
        <f t="array" ref="J19">((CONFIG!$G24*Commandes!J19)+IF(ROUND((J$8-CONFIG!$D$7)/31,0)&gt;=(CONFIG!$E24+CONFIG!$F24),INDEX(Commandes!$D19:$BK19,,COLUMN(J$8)-COLUMN($D$8)+1-(CONFIG!$E24+CONFIG!$F24)),0)*CONFIG!$H24)*CONFIG!$D24</f>
        <v>0</v>
      </c>
      <c r="K19" s="86">
        <f t="array" ref="K19">((CONFIG!$G24*Commandes!K19)+IF(ROUND((K$8-CONFIG!$D$7)/31,0)&gt;=(CONFIG!$E24+CONFIG!$F24),INDEX(Commandes!$D19:$BK19,,COLUMN(K$8)-COLUMN($D$8)+1-(CONFIG!$E24+CONFIG!$F24)),0)*CONFIG!$H24)*CONFIG!$D24</f>
        <v>0</v>
      </c>
      <c r="L19" s="86">
        <f t="array" ref="L19">((CONFIG!$G24*Commandes!L19)+IF(ROUND((L$8-CONFIG!$D$7)/31,0)&gt;=(CONFIG!$E24+CONFIG!$F24),INDEX(Commandes!$D19:$BK19,,COLUMN(L$8)-COLUMN($D$8)+1-(CONFIG!$E24+CONFIG!$F24)),0)*CONFIG!$H24)*CONFIG!$D24</f>
        <v>0</v>
      </c>
      <c r="M19" s="86">
        <f t="array" ref="M19">((CONFIG!$G24*Commandes!M19)+IF(ROUND((M$8-CONFIG!$D$7)/31,0)&gt;=(CONFIG!$E24+CONFIG!$F24),INDEX(Commandes!$D19:$BK19,,COLUMN(M$8)-COLUMN($D$8)+1-(CONFIG!$E24+CONFIG!$F24)),0)*CONFIG!$H24)*CONFIG!$D24</f>
        <v>0</v>
      </c>
      <c r="N19" s="86">
        <f t="array" ref="N19">((CONFIG!$G24*Commandes!N19)+IF(ROUND((N$8-CONFIG!$D$7)/31,0)&gt;=(CONFIG!$E24+CONFIG!$F24),INDEX(Commandes!$D19:$BK19,,COLUMN(N$8)-COLUMN($D$8)+1-(CONFIG!$E24+CONFIG!$F24)),0)*CONFIG!$H24)*CONFIG!$D24</f>
        <v>0</v>
      </c>
      <c r="O19" s="86">
        <f t="array" ref="O19">((CONFIG!$G24*Commandes!O19)+IF(ROUND((O$8-CONFIG!$D$7)/31,0)&gt;=(CONFIG!$E24+CONFIG!$F24),INDEX(Commandes!$D19:$BK19,,COLUMN(O$8)-COLUMN($D$8)+1-(CONFIG!$E24+CONFIG!$F24)),0)*CONFIG!$H24)*CONFIG!$D24</f>
        <v>0</v>
      </c>
      <c r="P19" s="86">
        <f t="array" ref="P19">((CONFIG!$G24*Commandes!P19)+IF(ROUND((P$8-CONFIG!$D$7)/31,0)&gt;=(CONFIG!$E24+CONFIG!$F24),INDEX(Commandes!$D19:$BK19,,COLUMN(P$8)-COLUMN($D$8)+1-(CONFIG!$E24+CONFIG!$F24)),0)*CONFIG!$H24)*CONFIG!$D24</f>
        <v>0</v>
      </c>
      <c r="Q19" s="86">
        <f t="array" ref="Q19">((CONFIG!$G24*Commandes!Q19)+IF(ROUND((Q$8-CONFIG!$D$7)/31,0)&gt;=(CONFIG!$E24+CONFIG!$F24),INDEX(Commandes!$D19:$BK19,,COLUMN(Q$8)-COLUMN($D$8)+1-(CONFIG!$E24+CONFIG!$F24)),0)*CONFIG!$H24)*CONFIG!$D24</f>
        <v>0</v>
      </c>
      <c r="R19" s="86">
        <f t="array" ref="R19">((CONFIG!$G24*Commandes!R19)+IF(ROUND((R$8-CONFIG!$D$7)/31,0)&gt;=(CONFIG!$E24+CONFIG!$F24),INDEX(Commandes!$D19:$BK19,,COLUMN(R$8)-COLUMN($D$8)+1-(CONFIG!$E24+CONFIG!$F24)),0)*CONFIG!$H24)*CONFIG!$D24</f>
        <v>0</v>
      </c>
      <c r="S19" s="86">
        <f t="array" ref="S19">((CONFIG!$G24*Commandes!S19)+IF(ROUND((S$8-CONFIG!$D$7)/31,0)&gt;=(CONFIG!$E24+CONFIG!$F24),INDEX(Commandes!$D19:$BK19,,COLUMN(S$8)-COLUMN($D$8)+1-(CONFIG!$E24+CONFIG!$F24)),0)*CONFIG!$H24)*CONFIG!$D24</f>
        <v>0</v>
      </c>
      <c r="T19" s="86">
        <f t="array" ref="T19">((CONFIG!$G24*Commandes!T19)+IF(ROUND((T$8-CONFIG!$D$7)/31,0)&gt;=(CONFIG!$E24+CONFIG!$F24),INDEX(Commandes!$D19:$BK19,,COLUMN(T$8)-COLUMN($D$8)+1-(CONFIG!$E24+CONFIG!$F24)),0)*CONFIG!$H24)*CONFIG!$D24</f>
        <v>0</v>
      </c>
      <c r="U19" s="86">
        <f t="array" ref="U19">((CONFIG!$G24*Commandes!U19)+IF(ROUND((U$8-CONFIG!$D$7)/31,0)&gt;=(CONFIG!$E24+CONFIG!$F24),INDEX(Commandes!$D19:$BK19,,COLUMN(U$8)-COLUMN($D$8)+1-(CONFIG!$E24+CONFIG!$F24)),0)*CONFIG!$H24)*CONFIG!$D24</f>
        <v>0</v>
      </c>
      <c r="V19" s="86">
        <f t="array" ref="V19">((CONFIG!$G24*Commandes!V19)+IF(ROUND((V$8-CONFIG!$D$7)/31,0)&gt;=(CONFIG!$E24+CONFIG!$F24),INDEX(Commandes!$D19:$BK19,,COLUMN(V$8)-COLUMN($D$8)+1-(CONFIG!$E24+CONFIG!$F24)),0)*CONFIG!$H24)*CONFIG!$D24</f>
        <v>0</v>
      </c>
      <c r="W19" s="86">
        <f t="array" ref="W19">((CONFIG!$G24*Commandes!W19)+IF(ROUND((W$8-CONFIG!$D$7)/31,0)&gt;=(CONFIG!$E24+CONFIG!$F24),INDEX(Commandes!$D19:$BK19,,COLUMN(W$8)-COLUMN($D$8)+1-(CONFIG!$E24+CONFIG!$F24)),0)*CONFIG!$H24)*CONFIG!$D24</f>
        <v>0</v>
      </c>
      <c r="X19" s="86">
        <f t="array" ref="X19">((CONFIG!$G24*Commandes!X19)+IF(ROUND((X$8-CONFIG!$D$7)/31,0)&gt;=(CONFIG!$E24+CONFIG!$F24),INDEX(Commandes!$D19:$BK19,,COLUMN(X$8)-COLUMN($D$8)+1-(CONFIG!$E24+CONFIG!$F24)),0)*CONFIG!$H24)*CONFIG!$D24</f>
        <v>0</v>
      </c>
      <c r="Y19" s="86">
        <f t="array" ref="Y19">((CONFIG!$G24*Commandes!Y19)+IF(ROUND((Y$8-CONFIG!$D$7)/31,0)&gt;=(CONFIG!$E24+CONFIG!$F24),INDEX(Commandes!$D19:$BK19,,COLUMN(Y$8)-COLUMN($D$8)+1-(CONFIG!$E24+CONFIG!$F24)),0)*CONFIG!$H24)*CONFIG!$D24</f>
        <v>0</v>
      </c>
      <c r="Z19" s="86">
        <f t="array" ref="Z19">((CONFIG!$G24*Commandes!Z19)+IF(ROUND((Z$8-CONFIG!$D$7)/31,0)&gt;=(CONFIG!$E24+CONFIG!$F24),INDEX(Commandes!$D19:$BK19,,COLUMN(Z$8)-COLUMN($D$8)+1-(CONFIG!$E24+CONFIG!$F24)),0)*CONFIG!$H24)*CONFIG!$D24</f>
        <v>0</v>
      </c>
      <c r="AA19" s="86">
        <f t="array" ref="AA19">((CONFIG!$G24*Commandes!AA19)+IF(ROUND((AA$8-CONFIG!$D$7)/31,0)&gt;=(CONFIG!$E24+CONFIG!$F24),INDEX(Commandes!$D19:$BK19,,COLUMN(AA$8)-COLUMN($D$8)+1-(CONFIG!$E24+CONFIG!$F24)),0)*CONFIG!$H24)*CONFIG!$D24</f>
        <v>0</v>
      </c>
      <c r="AB19" s="86">
        <f t="array" ref="AB19">((CONFIG!$G24*Commandes!AB19)+IF(ROUND((AB$8-CONFIG!$D$7)/31,0)&gt;=(CONFIG!$E24+CONFIG!$F24),INDEX(Commandes!$D19:$BK19,,COLUMN(AB$8)-COLUMN($D$8)+1-(CONFIG!$E24+CONFIG!$F24)),0)*CONFIG!$H24)*CONFIG!$D24</f>
        <v>0</v>
      </c>
      <c r="AC19" s="86">
        <f t="array" ref="AC19">((CONFIG!$G24*Commandes!AC19)+IF(ROUND((AC$8-CONFIG!$D$7)/31,0)&gt;=(CONFIG!$E24+CONFIG!$F24),INDEX(Commandes!$D19:$BK19,,COLUMN(AC$8)-COLUMN($D$8)+1-(CONFIG!$E24+CONFIG!$F24)),0)*CONFIG!$H24)*CONFIG!$D24</f>
        <v>0</v>
      </c>
      <c r="AD19" s="86">
        <f t="array" ref="AD19">((CONFIG!$G24*Commandes!AD19)+IF(ROUND((AD$8-CONFIG!$D$7)/31,0)&gt;=(CONFIG!$E24+CONFIG!$F24),INDEX(Commandes!$D19:$BK19,,COLUMN(AD$8)-COLUMN($D$8)+1-(CONFIG!$E24+CONFIG!$F24)),0)*CONFIG!$H24)*CONFIG!$D24</f>
        <v>0</v>
      </c>
      <c r="AE19" s="86">
        <f t="array" ref="AE19">((CONFIG!$G24*Commandes!AE19)+IF(ROUND((AE$8-CONFIG!$D$7)/31,0)&gt;=(CONFIG!$E24+CONFIG!$F24),INDEX(Commandes!$D19:$BK19,,COLUMN(AE$8)-COLUMN($D$8)+1-(CONFIG!$E24+CONFIG!$F24)),0)*CONFIG!$H24)*CONFIG!$D24</f>
        <v>0</v>
      </c>
      <c r="AF19" s="86">
        <f t="array" ref="AF19">((CONFIG!$G24*Commandes!AF19)+IF(ROUND((AF$8-CONFIG!$D$7)/31,0)&gt;=(CONFIG!$E24+CONFIG!$F24),INDEX(Commandes!$D19:$BK19,,COLUMN(AF$8)-COLUMN($D$8)+1-(CONFIG!$E24+CONFIG!$F24)),0)*CONFIG!$H24)*CONFIG!$D24</f>
        <v>0</v>
      </c>
      <c r="AG19" s="86">
        <f t="array" ref="AG19">((CONFIG!$G24*Commandes!AG19)+IF(ROUND((AG$8-CONFIG!$D$7)/31,0)&gt;=(CONFIG!$E24+CONFIG!$F24),INDEX(Commandes!$D19:$BK19,,COLUMN(AG$8)-COLUMN($D$8)+1-(CONFIG!$E24+CONFIG!$F24)),0)*CONFIG!$H24)*CONFIG!$D24</f>
        <v>0</v>
      </c>
      <c r="AH19" s="86">
        <f t="array" ref="AH19">((CONFIG!$G24*Commandes!AH19)+IF(ROUND((AH$8-CONFIG!$D$7)/31,0)&gt;=(CONFIG!$E24+CONFIG!$F24),INDEX(Commandes!$D19:$BK19,,COLUMN(AH$8)-COLUMN($D$8)+1-(CONFIG!$E24+CONFIG!$F24)),0)*CONFIG!$H24)*CONFIG!$D24</f>
        <v>0</v>
      </c>
      <c r="AI19" s="86">
        <f t="array" ref="AI19">((CONFIG!$G24*Commandes!AI19)+IF(ROUND((AI$8-CONFIG!$D$7)/31,0)&gt;=(CONFIG!$E24+CONFIG!$F24),INDEX(Commandes!$D19:$BK19,,COLUMN(AI$8)-COLUMN($D$8)+1-(CONFIG!$E24+CONFIG!$F24)),0)*CONFIG!$H24)*CONFIG!$D24</f>
        <v>0</v>
      </c>
      <c r="AJ19" s="86">
        <f t="array" ref="AJ19">((CONFIG!$G24*Commandes!AJ19)+IF(ROUND((AJ$8-CONFIG!$D$7)/31,0)&gt;=(CONFIG!$E24+CONFIG!$F24),INDEX(Commandes!$D19:$BK19,,COLUMN(AJ$8)-COLUMN($D$8)+1-(CONFIG!$E24+CONFIG!$F24)),0)*CONFIG!$H24)*CONFIG!$D24</f>
        <v>0</v>
      </c>
      <c r="AK19" s="86">
        <f t="array" ref="AK19">((CONFIG!$G24*Commandes!AK19)+IF(ROUND((AK$8-CONFIG!$D$7)/31,0)&gt;=(CONFIG!$E24+CONFIG!$F24),INDEX(Commandes!$D19:$BK19,,COLUMN(AK$8)-COLUMN($D$8)+1-(CONFIG!$E24+CONFIG!$F24)),0)*CONFIG!$H24)*CONFIG!$D24</f>
        <v>0</v>
      </c>
      <c r="AL19" s="86">
        <f t="array" ref="AL19">((CONFIG!$G24*Commandes!AL19)+IF(ROUND((AL$8-CONFIG!$D$7)/31,0)&gt;=(CONFIG!$E24+CONFIG!$F24),INDEX(Commandes!$D19:$BK19,,COLUMN(AL$8)-COLUMN($D$8)+1-(CONFIG!$E24+CONFIG!$F24)),0)*CONFIG!$H24)*CONFIG!$D24</f>
        <v>0</v>
      </c>
      <c r="AM19" s="86">
        <f t="array" ref="AM19">((CONFIG!$G24*Commandes!AM19)+IF(ROUND((AM$8-CONFIG!$D$7)/31,0)&gt;=(CONFIG!$E24+CONFIG!$F24),INDEX(Commandes!$D19:$BK19,,COLUMN(AM$8)-COLUMN($D$8)+1-(CONFIG!$E24+CONFIG!$F24)),0)*CONFIG!$H24)*CONFIG!$D24</f>
        <v>0</v>
      </c>
      <c r="AN19" s="86">
        <f t="array" ref="AN19">((CONFIG!$G24*Commandes!AN19)+IF(ROUND((AN$8-CONFIG!$D$7)/31,0)&gt;=(CONFIG!$E24+CONFIG!$F24),INDEX(Commandes!$D19:$BK19,,COLUMN(AN$8)-COLUMN($D$8)+1-(CONFIG!$E24+CONFIG!$F24)),0)*CONFIG!$H24)*CONFIG!$D24</f>
        <v>0</v>
      </c>
      <c r="AO19" s="86">
        <f t="array" ref="AO19">((CONFIG!$G24*Commandes!AO19)+IF(ROUND((AO$8-CONFIG!$D$7)/31,0)&gt;=(CONFIG!$E24+CONFIG!$F24),INDEX(Commandes!$D19:$BK19,,COLUMN(AO$8)-COLUMN($D$8)+1-(CONFIG!$E24+CONFIG!$F24)),0)*CONFIG!$H24)*CONFIG!$D24</f>
        <v>0</v>
      </c>
      <c r="AP19" s="86">
        <f t="array" ref="AP19">((CONFIG!$G24*Commandes!AP19)+IF(ROUND((AP$8-CONFIG!$D$7)/31,0)&gt;=(CONFIG!$E24+CONFIG!$F24),INDEX(Commandes!$D19:$BK19,,COLUMN(AP$8)-COLUMN($D$8)+1-(CONFIG!$E24+CONFIG!$F24)),0)*CONFIG!$H24)*CONFIG!$D24</f>
        <v>0</v>
      </c>
      <c r="AQ19" s="86">
        <f t="array" ref="AQ19">((CONFIG!$G24*Commandes!AQ19)+IF(ROUND((AQ$8-CONFIG!$D$7)/31,0)&gt;=(CONFIG!$E24+CONFIG!$F24),INDEX(Commandes!$D19:$BK19,,COLUMN(AQ$8)-COLUMN($D$8)+1-(CONFIG!$E24+CONFIG!$F24)),0)*CONFIG!$H24)*CONFIG!$D24</f>
        <v>0</v>
      </c>
      <c r="AR19" s="86">
        <f t="array" ref="AR19">((CONFIG!$G24*Commandes!AR19)+IF(ROUND((AR$8-CONFIG!$D$7)/31,0)&gt;=(CONFIG!$E24+CONFIG!$F24),INDEX(Commandes!$D19:$BK19,,COLUMN(AR$8)-COLUMN($D$8)+1-(CONFIG!$E24+CONFIG!$F24)),0)*CONFIG!$H24)*CONFIG!$D24</f>
        <v>0</v>
      </c>
      <c r="AS19" s="86">
        <f t="array" ref="AS19">((CONFIG!$G24*Commandes!AS19)+IF(ROUND((AS$8-CONFIG!$D$7)/31,0)&gt;=(CONFIG!$E24+CONFIG!$F24),INDEX(Commandes!$D19:$BK19,,COLUMN(AS$8)-COLUMN($D$8)+1-(CONFIG!$E24+CONFIG!$F24)),0)*CONFIG!$H24)*CONFIG!$D24</f>
        <v>0</v>
      </c>
      <c r="AT19" s="86">
        <f t="array" ref="AT19">((CONFIG!$G24*Commandes!AT19)+IF(ROUND((AT$8-CONFIG!$D$7)/31,0)&gt;=(CONFIG!$E24+CONFIG!$F24),INDEX(Commandes!$D19:$BK19,,COLUMN(AT$8)-COLUMN($D$8)+1-(CONFIG!$E24+CONFIG!$F24)),0)*CONFIG!$H24)*CONFIG!$D24</f>
        <v>0</v>
      </c>
      <c r="AU19" s="86">
        <f t="array" ref="AU19">((CONFIG!$G24*Commandes!AU19)+IF(ROUND((AU$8-CONFIG!$D$7)/31,0)&gt;=(CONFIG!$E24+CONFIG!$F24),INDEX(Commandes!$D19:$BK19,,COLUMN(AU$8)-COLUMN($D$8)+1-(CONFIG!$E24+CONFIG!$F24)),0)*CONFIG!$H24)*CONFIG!$D24</f>
        <v>0</v>
      </c>
      <c r="AV19" s="86">
        <f t="array" ref="AV19">((CONFIG!$G24*Commandes!AV19)+IF(ROUND((AV$8-CONFIG!$D$7)/31,0)&gt;=(CONFIG!$E24+CONFIG!$F24),INDEX(Commandes!$D19:$BK19,,COLUMN(AV$8)-COLUMN($D$8)+1-(CONFIG!$E24+CONFIG!$F24)),0)*CONFIG!$H24)*CONFIG!$D24</f>
        <v>0</v>
      </c>
      <c r="AW19" s="86">
        <f t="array" ref="AW19">((CONFIG!$G24*Commandes!AW19)+IF(ROUND((AW$8-CONFIG!$D$7)/31,0)&gt;=(CONFIG!$E24+CONFIG!$F24),INDEX(Commandes!$D19:$BK19,,COLUMN(AW$8)-COLUMN($D$8)+1-(CONFIG!$E24+CONFIG!$F24)),0)*CONFIG!$H24)*CONFIG!$D24</f>
        <v>0</v>
      </c>
      <c r="AX19" s="86">
        <f t="array" ref="AX19">((CONFIG!$G24*Commandes!AX19)+IF(ROUND((AX$8-CONFIG!$D$7)/31,0)&gt;=(CONFIG!$E24+CONFIG!$F24),INDEX(Commandes!$D19:$BK19,,COLUMN(AX$8)-COLUMN($D$8)+1-(CONFIG!$E24+CONFIG!$F24)),0)*CONFIG!$H24)*CONFIG!$D24</f>
        <v>0</v>
      </c>
      <c r="AY19" s="86">
        <f t="array" ref="AY19">((CONFIG!$G24*Commandes!AY19)+IF(ROUND((AY$8-CONFIG!$D$7)/31,0)&gt;=(CONFIG!$E24+CONFIG!$F24),INDEX(Commandes!$D19:$BK19,,COLUMN(AY$8)-COLUMN($D$8)+1-(CONFIG!$E24+CONFIG!$F24)),0)*CONFIG!$H24)*CONFIG!$D24</f>
        <v>0</v>
      </c>
      <c r="AZ19" s="86">
        <f t="array" ref="AZ19">((CONFIG!$G24*Commandes!AZ19)+IF(ROUND((AZ$8-CONFIG!$D$7)/31,0)&gt;=(CONFIG!$E24+CONFIG!$F24),INDEX(Commandes!$D19:$BK19,,COLUMN(AZ$8)-COLUMN($D$8)+1-(CONFIG!$E24+CONFIG!$F24)),0)*CONFIG!$H24)*CONFIG!$D24</f>
        <v>0</v>
      </c>
      <c r="BA19" s="86">
        <f t="array" ref="BA19">((CONFIG!$G24*Commandes!BA19)+IF(ROUND((BA$8-CONFIG!$D$7)/31,0)&gt;=(CONFIG!$E24+CONFIG!$F24),INDEX(Commandes!$D19:$BK19,,COLUMN(BA$8)-COLUMN($D$8)+1-(CONFIG!$E24+CONFIG!$F24)),0)*CONFIG!$H24)*CONFIG!$D24</f>
        <v>0</v>
      </c>
      <c r="BB19" s="86">
        <f t="array" ref="BB19">((CONFIG!$G24*Commandes!BB19)+IF(ROUND((BB$8-CONFIG!$D$7)/31,0)&gt;=(CONFIG!$E24+CONFIG!$F24),INDEX(Commandes!$D19:$BK19,,COLUMN(BB$8)-COLUMN($D$8)+1-(CONFIG!$E24+CONFIG!$F24)),0)*CONFIG!$H24)*CONFIG!$D24</f>
        <v>0</v>
      </c>
      <c r="BC19" s="86">
        <f t="array" ref="BC19">((CONFIG!$G24*Commandes!BC19)+IF(ROUND((BC$8-CONFIG!$D$7)/31,0)&gt;=(CONFIG!$E24+CONFIG!$F24),INDEX(Commandes!$D19:$BK19,,COLUMN(BC$8)-COLUMN($D$8)+1-(CONFIG!$E24+CONFIG!$F24)),0)*CONFIG!$H24)*CONFIG!$D24</f>
        <v>0</v>
      </c>
      <c r="BD19" s="86">
        <f t="array" ref="BD19">((CONFIG!$G24*Commandes!BD19)+IF(ROUND((BD$8-CONFIG!$D$7)/31,0)&gt;=(CONFIG!$E24+CONFIG!$F24),INDEX(Commandes!$D19:$BK19,,COLUMN(BD$8)-COLUMN($D$8)+1-(CONFIG!$E24+CONFIG!$F24)),0)*CONFIG!$H24)*CONFIG!$D24</f>
        <v>0</v>
      </c>
      <c r="BE19" s="86">
        <f t="array" ref="BE19">((CONFIG!$G24*Commandes!BE19)+IF(ROUND((BE$8-CONFIG!$D$7)/31,0)&gt;=(CONFIG!$E24+CONFIG!$F24),INDEX(Commandes!$D19:$BK19,,COLUMN(BE$8)-COLUMN($D$8)+1-(CONFIG!$E24+CONFIG!$F24)),0)*CONFIG!$H24)*CONFIG!$D24</f>
        <v>0</v>
      </c>
      <c r="BF19" s="86">
        <f t="array" ref="BF19">((CONFIG!$G24*Commandes!BF19)+IF(ROUND((BF$8-CONFIG!$D$7)/31,0)&gt;=(CONFIG!$E24+CONFIG!$F24),INDEX(Commandes!$D19:$BK19,,COLUMN(BF$8)-COLUMN($D$8)+1-(CONFIG!$E24+CONFIG!$F24)),0)*CONFIG!$H24)*CONFIG!$D24</f>
        <v>0</v>
      </c>
      <c r="BG19" s="86">
        <f t="array" ref="BG19">((CONFIG!$G24*Commandes!BG19)+IF(ROUND((BG$8-CONFIG!$D$7)/31,0)&gt;=(CONFIG!$E24+CONFIG!$F24),INDEX(Commandes!$D19:$BK19,,COLUMN(BG$8)-COLUMN($D$8)+1-(CONFIG!$E24+CONFIG!$F24)),0)*CONFIG!$H24)*CONFIG!$D24</f>
        <v>0</v>
      </c>
      <c r="BH19" s="86">
        <f t="array" ref="BH19">((CONFIG!$G24*Commandes!BH19)+IF(ROUND((BH$8-CONFIG!$D$7)/31,0)&gt;=(CONFIG!$E24+CONFIG!$F24),INDEX(Commandes!$D19:$BK19,,COLUMN(BH$8)-COLUMN($D$8)+1-(CONFIG!$E24+CONFIG!$F24)),0)*CONFIG!$H24)*CONFIG!$D24</f>
        <v>0</v>
      </c>
      <c r="BI19" s="86">
        <f t="array" ref="BI19">((CONFIG!$G24*Commandes!BI19)+IF(ROUND((BI$8-CONFIG!$D$7)/31,0)&gt;=(CONFIG!$E24+CONFIG!$F24),INDEX(Commandes!$D19:$BK19,,COLUMN(BI$8)-COLUMN($D$8)+1-(CONFIG!$E24+CONFIG!$F24)),0)*CONFIG!$H24)*CONFIG!$D24</f>
        <v>0</v>
      </c>
      <c r="BJ19" s="86">
        <f t="array" ref="BJ19">((CONFIG!$G24*Commandes!BJ19)+IF(ROUND((BJ$8-CONFIG!$D$7)/31,0)&gt;=(CONFIG!$E24+CONFIG!$F24),INDEX(Commandes!$D19:$BK19,,COLUMN(BJ$8)-COLUMN($D$8)+1-(CONFIG!$E24+CONFIG!$F24)),0)*CONFIG!$H24)*CONFIG!$D24</f>
        <v>0</v>
      </c>
      <c r="BK19" s="86">
        <f t="array" ref="BK19">((CONFIG!$G24*Commandes!BK19)+IF(ROUND((BK$8-CONFIG!$D$7)/31,0)&gt;=(CONFIG!$E24+CONFIG!$F24),INDEX(Commandes!$D19:$BK19,,COLUMN(BK$8)-COLUMN($D$8)+1-(CONFIG!$E24+CONFIG!$F24)),0)*CONFIG!$H24)*CONFIG!$D24</f>
        <v>0</v>
      </c>
      <c r="BL19" s="8"/>
    </row>
    <row r="20" spans="2:64" ht="14.25" customHeight="1" x14ac:dyDescent="0.3">
      <c r="B20" s="5"/>
      <c r="C20" s="85">
        <f>CONFIG!$C$25</f>
        <v>0</v>
      </c>
      <c r="D20" s="86">
        <f t="array" ref="D20">((CONFIG!$G25*Commandes!D20)+IF(ROUND((D$8-CONFIG!$D$7)/31,0)&gt;=(CONFIG!$E25+CONFIG!$F25),INDEX(Commandes!$D20:$BK20,,COLUMN(D$8)-COLUMN($D$8)+1-(CONFIG!$E25+CONFIG!$F25)),0)*CONFIG!$H25)*CONFIG!$D25</f>
        <v>0</v>
      </c>
      <c r="E20" s="86">
        <f t="array" ref="E20">((CONFIG!$G25*Commandes!E20)+IF(ROUND((E$8-CONFIG!$D$7)/31,0)&gt;=(CONFIG!$E25+CONFIG!$F25),INDEX(Commandes!$D20:$BK20,,COLUMN(E$8)-COLUMN($D$8)+1-(CONFIG!$E25+CONFIG!$F25)),0)*CONFIG!$H25)*CONFIG!$D25</f>
        <v>0</v>
      </c>
      <c r="F20" s="86">
        <f t="array" ref="F20">((CONFIG!$G25*Commandes!F20)+IF(ROUND((F$8-CONFIG!$D$7)/31,0)&gt;=(CONFIG!$E25+CONFIG!$F25),INDEX(Commandes!$D20:$BK20,,COLUMN(F$8)-COLUMN($D$8)+1-(CONFIG!$E25+CONFIG!$F25)),0)*CONFIG!$H25)*CONFIG!$D25</f>
        <v>0</v>
      </c>
      <c r="G20" s="86">
        <f t="array" ref="G20">((CONFIG!$G25*Commandes!G20)+IF(ROUND((G$8-CONFIG!$D$7)/31,0)&gt;=(CONFIG!$E25+CONFIG!$F25),INDEX(Commandes!$D20:$BK20,,COLUMN(G$8)-COLUMN($D$8)+1-(CONFIG!$E25+CONFIG!$F25)),0)*CONFIG!$H25)*CONFIG!$D25</f>
        <v>0</v>
      </c>
      <c r="H20" s="86">
        <f t="array" ref="H20">((CONFIG!$G25*Commandes!H20)+IF(ROUND((H$8-CONFIG!$D$7)/31,0)&gt;=(CONFIG!$E25+CONFIG!$F25),INDEX(Commandes!$D20:$BK20,,COLUMN(H$8)-COLUMN($D$8)+1-(CONFIG!$E25+CONFIG!$F25)),0)*CONFIG!$H25)*CONFIG!$D25</f>
        <v>0</v>
      </c>
      <c r="I20" s="86">
        <f t="array" ref="I20">((CONFIG!$G25*Commandes!I20)+IF(ROUND((I$8-CONFIG!$D$7)/31,0)&gt;=(CONFIG!$E25+CONFIG!$F25),INDEX(Commandes!$D20:$BK20,,COLUMN(I$8)-COLUMN($D$8)+1-(CONFIG!$E25+CONFIG!$F25)),0)*CONFIG!$H25)*CONFIG!$D25</f>
        <v>0</v>
      </c>
      <c r="J20" s="86">
        <f t="array" ref="J20">((CONFIG!$G25*Commandes!J20)+IF(ROUND((J$8-CONFIG!$D$7)/31,0)&gt;=(CONFIG!$E25+CONFIG!$F25),INDEX(Commandes!$D20:$BK20,,COLUMN(J$8)-COLUMN($D$8)+1-(CONFIG!$E25+CONFIG!$F25)),0)*CONFIG!$H25)*CONFIG!$D25</f>
        <v>0</v>
      </c>
      <c r="K20" s="86">
        <f t="array" ref="K20">((CONFIG!$G25*Commandes!K20)+IF(ROUND((K$8-CONFIG!$D$7)/31,0)&gt;=(CONFIG!$E25+CONFIG!$F25),INDEX(Commandes!$D20:$BK20,,COLUMN(K$8)-COLUMN($D$8)+1-(CONFIG!$E25+CONFIG!$F25)),0)*CONFIG!$H25)*CONFIG!$D25</f>
        <v>0</v>
      </c>
      <c r="L20" s="86">
        <f t="array" ref="L20">((CONFIG!$G25*Commandes!L20)+IF(ROUND((L$8-CONFIG!$D$7)/31,0)&gt;=(CONFIG!$E25+CONFIG!$F25),INDEX(Commandes!$D20:$BK20,,COLUMN(L$8)-COLUMN($D$8)+1-(CONFIG!$E25+CONFIG!$F25)),0)*CONFIG!$H25)*CONFIG!$D25</f>
        <v>0</v>
      </c>
      <c r="M20" s="86">
        <f t="array" ref="M20">((CONFIG!$G25*Commandes!M20)+IF(ROUND((M$8-CONFIG!$D$7)/31,0)&gt;=(CONFIG!$E25+CONFIG!$F25),INDEX(Commandes!$D20:$BK20,,COLUMN(M$8)-COLUMN($D$8)+1-(CONFIG!$E25+CONFIG!$F25)),0)*CONFIG!$H25)*CONFIG!$D25</f>
        <v>0</v>
      </c>
      <c r="N20" s="86">
        <f t="array" ref="N20">((CONFIG!$G25*Commandes!N20)+IF(ROUND((N$8-CONFIG!$D$7)/31,0)&gt;=(CONFIG!$E25+CONFIG!$F25),INDEX(Commandes!$D20:$BK20,,COLUMN(N$8)-COLUMN($D$8)+1-(CONFIG!$E25+CONFIG!$F25)),0)*CONFIG!$H25)*CONFIG!$D25</f>
        <v>0</v>
      </c>
      <c r="O20" s="86">
        <f t="array" ref="O20">((CONFIG!$G25*Commandes!O20)+IF(ROUND((O$8-CONFIG!$D$7)/31,0)&gt;=(CONFIG!$E25+CONFIG!$F25),INDEX(Commandes!$D20:$BK20,,COLUMN(O$8)-COLUMN($D$8)+1-(CONFIG!$E25+CONFIG!$F25)),0)*CONFIG!$H25)*CONFIG!$D25</f>
        <v>0</v>
      </c>
      <c r="P20" s="86">
        <f t="array" ref="P20">((CONFIG!$G25*Commandes!P20)+IF(ROUND((P$8-CONFIG!$D$7)/31,0)&gt;=(CONFIG!$E25+CONFIG!$F25),INDEX(Commandes!$D20:$BK20,,COLUMN(P$8)-COLUMN($D$8)+1-(CONFIG!$E25+CONFIG!$F25)),0)*CONFIG!$H25)*CONFIG!$D25</f>
        <v>0</v>
      </c>
      <c r="Q20" s="86">
        <f t="array" ref="Q20">((CONFIG!$G25*Commandes!Q20)+IF(ROUND((Q$8-CONFIG!$D$7)/31,0)&gt;=(CONFIG!$E25+CONFIG!$F25),INDEX(Commandes!$D20:$BK20,,COLUMN(Q$8)-COLUMN($D$8)+1-(CONFIG!$E25+CONFIG!$F25)),0)*CONFIG!$H25)*CONFIG!$D25</f>
        <v>0</v>
      </c>
      <c r="R20" s="86">
        <f t="array" ref="R20">((CONFIG!$G25*Commandes!R20)+IF(ROUND((R$8-CONFIG!$D$7)/31,0)&gt;=(CONFIG!$E25+CONFIG!$F25),INDEX(Commandes!$D20:$BK20,,COLUMN(R$8)-COLUMN($D$8)+1-(CONFIG!$E25+CONFIG!$F25)),0)*CONFIG!$H25)*CONFIG!$D25</f>
        <v>0</v>
      </c>
      <c r="S20" s="86">
        <f t="array" ref="S20">((CONFIG!$G25*Commandes!S20)+IF(ROUND((S$8-CONFIG!$D$7)/31,0)&gt;=(CONFIG!$E25+CONFIG!$F25),INDEX(Commandes!$D20:$BK20,,COLUMN(S$8)-COLUMN($D$8)+1-(CONFIG!$E25+CONFIG!$F25)),0)*CONFIG!$H25)*CONFIG!$D25</f>
        <v>0</v>
      </c>
      <c r="T20" s="86">
        <f t="array" ref="T20">((CONFIG!$G25*Commandes!T20)+IF(ROUND((T$8-CONFIG!$D$7)/31,0)&gt;=(CONFIG!$E25+CONFIG!$F25),INDEX(Commandes!$D20:$BK20,,COLUMN(T$8)-COLUMN($D$8)+1-(CONFIG!$E25+CONFIG!$F25)),0)*CONFIG!$H25)*CONFIG!$D25</f>
        <v>0</v>
      </c>
      <c r="U20" s="86">
        <f t="array" ref="U20">((CONFIG!$G25*Commandes!U20)+IF(ROUND((U$8-CONFIG!$D$7)/31,0)&gt;=(CONFIG!$E25+CONFIG!$F25),INDEX(Commandes!$D20:$BK20,,COLUMN(U$8)-COLUMN($D$8)+1-(CONFIG!$E25+CONFIG!$F25)),0)*CONFIG!$H25)*CONFIG!$D25</f>
        <v>0</v>
      </c>
      <c r="V20" s="86">
        <f t="array" ref="V20">((CONFIG!$G25*Commandes!V20)+IF(ROUND((V$8-CONFIG!$D$7)/31,0)&gt;=(CONFIG!$E25+CONFIG!$F25),INDEX(Commandes!$D20:$BK20,,COLUMN(V$8)-COLUMN($D$8)+1-(CONFIG!$E25+CONFIG!$F25)),0)*CONFIG!$H25)*CONFIG!$D25</f>
        <v>0</v>
      </c>
      <c r="W20" s="86">
        <f t="array" ref="W20">((CONFIG!$G25*Commandes!W20)+IF(ROUND((W$8-CONFIG!$D$7)/31,0)&gt;=(CONFIG!$E25+CONFIG!$F25),INDEX(Commandes!$D20:$BK20,,COLUMN(W$8)-COLUMN($D$8)+1-(CONFIG!$E25+CONFIG!$F25)),0)*CONFIG!$H25)*CONFIG!$D25</f>
        <v>0</v>
      </c>
      <c r="X20" s="86">
        <f t="array" ref="X20">((CONFIG!$G25*Commandes!X20)+IF(ROUND((X$8-CONFIG!$D$7)/31,0)&gt;=(CONFIG!$E25+CONFIG!$F25),INDEX(Commandes!$D20:$BK20,,COLUMN(X$8)-COLUMN($D$8)+1-(CONFIG!$E25+CONFIG!$F25)),0)*CONFIG!$H25)*CONFIG!$D25</f>
        <v>0</v>
      </c>
      <c r="Y20" s="86">
        <f t="array" ref="Y20">((CONFIG!$G25*Commandes!Y20)+IF(ROUND((Y$8-CONFIG!$D$7)/31,0)&gt;=(CONFIG!$E25+CONFIG!$F25),INDEX(Commandes!$D20:$BK20,,COLUMN(Y$8)-COLUMN($D$8)+1-(CONFIG!$E25+CONFIG!$F25)),0)*CONFIG!$H25)*CONFIG!$D25</f>
        <v>0</v>
      </c>
      <c r="Z20" s="86">
        <f t="array" ref="Z20">((CONFIG!$G25*Commandes!Z20)+IF(ROUND((Z$8-CONFIG!$D$7)/31,0)&gt;=(CONFIG!$E25+CONFIG!$F25),INDEX(Commandes!$D20:$BK20,,COLUMN(Z$8)-COLUMN($D$8)+1-(CONFIG!$E25+CONFIG!$F25)),0)*CONFIG!$H25)*CONFIG!$D25</f>
        <v>0</v>
      </c>
      <c r="AA20" s="86">
        <f t="array" ref="AA20">((CONFIG!$G25*Commandes!AA20)+IF(ROUND((AA$8-CONFIG!$D$7)/31,0)&gt;=(CONFIG!$E25+CONFIG!$F25),INDEX(Commandes!$D20:$BK20,,COLUMN(AA$8)-COLUMN($D$8)+1-(CONFIG!$E25+CONFIG!$F25)),0)*CONFIG!$H25)*CONFIG!$D25</f>
        <v>0</v>
      </c>
      <c r="AB20" s="86">
        <f t="array" ref="AB20">((CONFIG!$G25*Commandes!AB20)+IF(ROUND((AB$8-CONFIG!$D$7)/31,0)&gt;=(CONFIG!$E25+CONFIG!$F25),INDEX(Commandes!$D20:$BK20,,COLUMN(AB$8)-COLUMN($D$8)+1-(CONFIG!$E25+CONFIG!$F25)),0)*CONFIG!$H25)*CONFIG!$D25</f>
        <v>0</v>
      </c>
      <c r="AC20" s="86">
        <f t="array" ref="AC20">((CONFIG!$G25*Commandes!AC20)+IF(ROUND((AC$8-CONFIG!$D$7)/31,0)&gt;=(CONFIG!$E25+CONFIG!$F25),INDEX(Commandes!$D20:$BK20,,COLUMN(AC$8)-COLUMN($D$8)+1-(CONFIG!$E25+CONFIG!$F25)),0)*CONFIG!$H25)*CONFIG!$D25</f>
        <v>0</v>
      </c>
      <c r="AD20" s="86">
        <f t="array" ref="AD20">((CONFIG!$G25*Commandes!AD20)+IF(ROUND((AD$8-CONFIG!$D$7)/31,0)&gt;=(CONFIG!$E25+CONFIG!$F25),INDEX(Commandes!$D20:$BK20,,COLUMN(AD$8)-COLUMN($D$8)+1-(CONFIG!$E25+CONFIG!$F25)),0)*CONFIG!$H25)*CONFIG!$D25</f>
        <v>0</v>
      </c>
      <c r="AE20" s="86">
        <f t="array" ref="AE20">((CONFIG!$G25*Commandes!AE20)+IF(ROUND((AE$8-CONFIG!$D$7)/31,0)&gt;=(CONFIG!$E25+CONFIG!$F25),INDEX(Commandes!$D20:$BK20,,COLUMN(AE$8)-COLUMN($D$8)+1-(CONFIG!$E25+CONFIG!$F25)),0)*CONFIG!$H25)*CONFIG!$D25</f>
        <v>0</v>
      </c>
      <c r="AF20" s="86">
        <f t="array" ref="AF20">((CONFIG!$G25*Commandes!AF20)+IF(ROUND((AF$8-CONFIG!$D$7)/31,0)&gt;=(CONFIG!$E25+CONFIG!$F25),INDEX(Commandes!$D20:$BK20,,COLUMN(AF$8)-COLUMN($D$8)+1-(CONFIG!$E25+CONFIG!$F25)),0)*CONFIG!$H25)*CONFIG!$D25</f>
        <v>0</v>
      </c>
      <c r="AG20" s="86">
        <f t="array" ref="AG20">((CONFIG!$G25*Commandes!AG20)+IF(ROUND((AG$8-CONFIG!$D$7)/31,0)&gt;=(CONFIG!$E25+CONFIG!$F25),INDEX(Commandes!$D20:$BK20,,COLUMN(AG$8)-COLUMN($D$8)+1-(CONFIG!$E25+CONFIG!$F25)),0)*CONFIG!$H25)*CONFIG!$D25</f>
        <v>0</v>
      </c>
      <c r="AH20" s="86">
        <f t="array" ref="AH20">((CONFIG!$G25*Commandes!AH20)+IF(ROUND((AH$8-CONFIG!$D$7)/31,0)&gt;=(CONFIG!$E25+CONFIG!$F25),INDEX(Commandes!$D20:$BK20,,COLUMN(AH$8)-COLUMN($D$8)+1-(CONFIG!$E25+CONFIG!$F25)),0)*CONFIG!$H25)*CONFIG!$D25</f>
        <v>0</v>
      </c>
      <c r="AI20" s="86">
        <f t="array" ref="AI20">((CONFIG!$G25*Commandes!AI20)+IF(ROUND((AI$8-CONFIG!$D$7)/31,0)&gt;=(CONFIG!$E25+CONFIG!$F25),INDEX(Commandes!$D20:$BK20,,COLUMN(AI$8)-COLUMN($D$8)+1-(CONFIG!$E25+CONFIG!$F25)),0)*CONFIG!$H25)*CONFIG!$D25</f>
        <v>0</v>
      </c>
      <c r="AJ20" s="86">
        <f t="array" ref="AJ20">((CONFIG!$G25*Commandes!AJ20)+IF(ROUND((AJ$8-CONFIG!$D$7)/31,0)&gt;=(CONFIG!$E25+CONFIG!$F25),INDEX(Commandes!$D20:$BK20,,COLUMN(AJ$8)-COLUMN($D$8)+1-(CONFIG!$E25+CONFIG!$F25)),0)*CONFIG!$H25)*CONFIG!$D25</f>
        <v>0</v>
      </c>
      <c r="AK20" s="86">
        <f t="array" ref="AK20">((CONFIG!$G25*Commandes!AK20)+IF(ROUND((AK$8-CONFIG!$D$7)/31,0)&gt;=(CONFIG!$E25+CONFIG!$F25),INDEX(Commandes!$D20:$BK20,,COLUMN(AK$8)-COLUMN($D$8)+1-(CONFIG!$E25+CONFIG!$F25)),0)*CONFIG!$H25)*CONFIG!$D25</f>
        <v>0</v>
      </c>
      <c r="AL20" s="86">
        <f t="array" ref="AL20">((CONFIG!$G25*Commandes!AL20)+IF(ROUND((AL$8-CONFIG!$D$7)/31,0)&gt;=(CONFIG!$E25+CONFIG!$F25),INDEX(Commandes!$D20:$BK20,,COLUMN(AL$8)-COLUMN($D$8)+1-(CONFIG!$E25+CONFIG!$F25)),0)*CONFIG!$H25)*CONFIG!$D25</f>
        <v>0</v>
      </c>
      <c r="AM20" s="86">
        <f t="array" ref="AM20">((CONFIG!$G25*Commandes!AM20)+IF(ROUND((AM$8-CONFIG!$D$7)/31,0)&gt;=(CONFIG!$E25+CONFIG!$F25),INDEX(Commandes!$D20:$BK20,,COLUMN(AM$8)-COLUMN($D$8)+1-(CONFIG!$E25+CONFIG!$F25)),0)*CONFIG!$H25)*CONFIG!$D25</f>
        <v>0</v>
      </c>
      <c r="AN20" s="86">
        <f t="array" ref="AN20">((CONFIG!$G25*Commandes!AN20)+IF(ROUND((AN$8-CONFIG!$D$7)/31,0)&gt;=(CONFIG!$E25+CONFIG!$F25),INDEX(Commandes!$D20:$BK20,,COLUMN(AN$8)-COLUMN($D$8)+1-(CONFIG!$E25+CONFIG!$F25)),0)*CONFIG!$H25)*CONFIG!$D25</f>
        <v>0</v>
      </c>
      <c r="AO20" s="86">
        <f t="array" ref="AO20">((CONFIG!$G25*Commandes!AO20)+IF(ROUND((AO$8-CONFIG!$D$7)/31,0)&gt;=(CONFIG!$E25+CONFIG!$F25),INDEX(Commandes!$D20:$BK20,,COLUMN(AO$8)-COLUMN($D$8)+1-(CONFIG!$E25+CONFIG!$F25)),0)*CONFIG!$H25)*CONFIG!$D25</f>
        <v>0</v>
      </c>
      <c r="AP20" s="86">
        <f t="array" ref="AP20">((CONFIG!$G25*Commandes!AP20)+IF(ROUND((AP$8-CONFIG!$D$7)/31,0)&gt;=(CONFIG!$E25+CONFIG!$F25),INDEX(Commandes!$D20:$BK20,,COLUMN(AP$8)-COLUMN($D$8)+1-(CONFIG!$E25+CONFIG!$F25)),0)*CONFIG!$H25)*CONFIG!$D25</f>
        <v>0</v>
      </c>
      <c r="AQ20" s="86">
        <f t="array" ref="AQ20">((CONFIG!$G25*Commandes!AQ20)+IF(ROUND((AQ$8-CONFIG!$D$7)/31,0)&gt;=(CONFIG!$E25+CONFIG!$F25),INDEX(Commandes!$D20:$BK20,,COLUMN(AQ$8)-COLUMN($D$8)+1-(CONFIG!$E25+CONFIG!$F25)),0)*CONFIG!$H25)*CONFIG!$D25</f>
        <v>0</v>
      </c>
      <c r="AR20" s="86">
        <f t="array" ref="AR20">((CONFIG!$G25*Commandes!AR20)+IF(ROUND((AR$8-CONFIG!$D$7)/31,0)&gt;=(CONFIG!$E25+CONFIG!$F25),INDEX(Commandes!$D20:$BK20,,COLUMN(AR$8)-COLUMN($D$8)+1-(CONFIG!$E25+CONFIG!$F25)),0)*CONFIG!$H25)*CONFIG!$D25</f>
        <v>0</v>
      </c>
      <c r="AS20" s="86">
        <f t="array" ref="AS20">((CONFIG!$G25*Commandes!AS20)+IF(ROUND((AS$8-CONFIG!$D$7)/31,0)&gt;=(CONFIG!$E25+CONFIG!$F25),INDEX(Commandes!$D20:$BK20,,COLUMN(AS$8)-COLUMN($D$8)+1-(CONFIG!$E25+CONFIG!$F25)),0)*CONFIG!$H25)*CONFIG!$D25</f>
        <v>0</v>
      </c>
      <c r="AT20" s="86">
        <f t="array" ref="AT20">((CONFIG!$G25*Commandes!AT20)+IF(ROUND((AT$8-CONFIG!$D$7)/31,0)&gt;=(CONFIG!$E25+CONFIG!$F25),INDEX(Commandes!$D20:$BK20,,COLUMN(AT$8)-COLUMN($D$8)+1-(CONFIG!$E25+CONFIG!$F25)),0)*CONFIG!$H25)*CONFIG!$D25</f>
        <v>0</v>
      </c>
      <c r="AU20" s="86">
        <f t="array" ref="AU20">((CONFIG!$G25*Commandes!AU20)+IF(ROUND((AU$8-CONFIG!$D$7)/31,0)&gt;=(CONFIG!$E25+CONFIG!$F25),INDEX(Commandes!$D20:$BK20,,COLUMN(AU$8)-COLUMN($D$8)+1-(CONFIG!$E25+CONFIG!$F25)),0)*CONFIG!$H25)*CONFIG!$D25</f>
        <v>0</v>
      </c>
      <c r="AV20" s="86">
        <f t="array" ref="AV20">((CONFIG!$G25*Commandes!AV20)+IF(ROUND((AV$8-CONFIG!$D$7)/31,0)&gt;=(CONFIG!$E25+CONFIG!$F25),INDEX(Commandes!$D20:$BK20,,COLUMN(AV$8)-COLUMN($D$8)+1-(CONFIG!$E25+CONFIG!$F25)),0)*CONFIG!$H25)*CONFIG!$D25</f>
        <v>0</v>
      </c>
      <c r="AW20" s="86">
        <f t="array" ref="AW20">((CONFIG!$G25*Commandes!AW20)+IF(ROUND((AW$8-CONFIG!$D$7)/31,0)&gt;=(CONFIG!$E25+CONFIG!$F25),INDEX(Commandes!$D20:$BK20,,COLUMN(AW$8)-COLUMN($D$8)+1-(CONFIG!$E25+CONFIG!$F25)),0)*CONFIG!$H25)*CONFIG!$D25</f>
        <v>0</v>
      </c>
      <c r="AX20" s="86">
        <f t="array" ref="AX20">((CONFIG!$G25*Commandes!AX20)+IF(ROUND((AX$8-CONFIG!$D$7)/31,0)&gt;=(CONFIG!$E25+CONFIG!$F25),INDEX(Commandes!$D20:$BK20,,COLUMN(AX$8)-COLUMN($D$8)+1-(CONFIG!$E25+CONFIG!$F25)),0)*CONFIG!$H25)*CONFIG!$D25</f>
        <v>0</v>
      </c>
      <c r="AY20" s="86">
        <f t="array" ref="AY20">((CONFIG!$G25*Commandes!AY20)+IF(ROUND((AY$8-CONFIG!$D$7)/31,0)&gt;=(CONFIG!$E25+CONFIG!$F25),INDEX(Commandes!$D20:$BK20,,COLUMN(AY$8)-COLUMN($D$8)+1-(CONFIG!$E25+CONFIG!$F25)),0)*CONFIG!$H25)*CONFIG!$D25</f>
        <v>0</v>
      </c>
      <c r="AZ20" s="86">
        <f t="array" ref="AZ20">((CONFIG!$G25*Commandes!AZ20)+IF(ROUND((AZ$8-CONFIG!$D$7)/31,0)&gt;=(CONFIG!$E25+CONFIG!$F25),INDEX(Commandes!$D20:$BK20,,COLUMN(AZ$8)-COLUMN($D$8)+1-(CONFIG!$E25+CONFIG!$F25)),0)*CONFIG!$H25)*CONFIG!$D25</f>
        <v>0</v>
      </c>
      <c r="BA20" s="86">
        <f t="array" ref="BA20">((CONFIG!$G25*Commandes!BA20)+IF(ROUND((BA$8-CONFIG!$D$7)/31,0)&gt;=(CONFIG!$E25+CONFIG!$F25),INDEX(Commandes!$D20:$BK20,,COLUMN(BA$8)-COLUMN($D$8)+1-(CONFIG!$E25+CONFIG!$F25)),0)*CONFIG!$H25)*CONFIG!$D25</f>
        <v>0</v>
      </c>
      <c r="BB20" s="86">
        <f t="array" ref="BB20">((CONFIG!$G25*Commandes!BB20)+IF(ROUND((BB$8-CONFIG!$D$7)/31,0)&gt;=(CONFIG!$E25+CONFIG!$F25),INDEX(Commandes!$D20:$BK20,,COLUMN(BB$8)-COLUMN($D$8)+1-(CONFIG!$E25+CONFIG!$F25)),0)*CONFIG!$H25)*CONFIG!$D25</f>
        <v>0</v>
      </c>
      <c r="BC20" s="86">
        <f t="array" ref="BC20">((CONFIG!$G25*Commandes!BC20)+IF(ROUND((BC$8-CONFIG!$D$7)/31,0)&gt;=(CONFIG!$E25+CONFIG!$F25),INDEX(Commandes!$D20:$BK20,,COLUMN(BC$8)-COLUMN($D$8)+1-(CONFIG!$E25+CONFIG!$F25)),0)*CONFIG!$H25)*CONFIG!$D25</f>
        <v>0</v>
      </c>
      <c r="BD20" s="86">
        <f t="array" ref="BD20">((CONFIG!$G25*Commandes!BD20)+IF(ROUND((BD$8-CONFIG!$D$7)/31,0)&gt;=(CONFIG!$E25+CONFIG!$F25),INDEX(Commandes!$D20:$BK20,,COLUMN(BD$8)-COLUMN($D$8)+1-(CONFIG!$E25+CONFIG!$F25)),0)*CONFIG!$H25)*CONFIG!$D25</f>
        <v>0</v>
      </c>
      <c r="BE20" s="86">
        <f t="array" ref="BE20">((CONFIG!$G25*Commandes!BE20)+IF(ROUND((BE$8-CONFIG!$D$7)/31,0)&gt;=(CONFIG!$E25+CONFIG!$F25),INDEX(Commandes!$D20:$BK20,,COLUMN(BE$8)-COLUMN($D$8)+1-(CONFIG!$E25+CONFIG!$F25)),0)*CONFIG!$H25)*CONFIG!$D25</f>
        <v>0</v>
      </c>
      <c r="BF20" s="86">
        <f t="array" ref="BF20">((CONFIG!$G25*Commandes!BF20)+IF(ROUND((BF$8-CONFIG!$D$7)/31,0)&gt;=(CONFIG!$E25+CONFIG!$F25),INDEX(Commandes!$D20:$BK20,,COLUMN(BF$8)-COLUMN($D$8)+1-(CONFIG!$E25+CONFIG!$F25)),0)*CONFIG!$H25)*CONFIG!$D25</f>
        <v>0</v>
      </c>
      <c r="BG20" s="86">
        <f t="array" ref="BG20">((CONFIG!$G25*Commandes!BG20)+IF(ROUND((BG$8-CONFIG!$D$7)/31,0)&gt;=(CONFIG!$E25+CONFIG!$F25),INDEX(Commandes!$D20:$BK20,,COLUMN(BG$8)-COLUMN($D$8)+1-(CONFIG!$E25+CONFIG!$F25)),0)*CONFIG!$H25)*CONFIG!$D25</f>
        <v>0</v>
      </c>
      <c r="BH20" s="86">
        <f t="array" ref="BH20">((CONFIG!$G25*Commandes!BH20)+IF(ROUND((BH$8-CONFIG!$D$7)/31,0)&gt;=(CONFIG!$E25+CONFIG!$F25),INDEX(Commandes!$D20:$BK20,,COLUMN(BH$8)-COLUMN($D$8)+1-(CONFIG!$E25+CONFIG!$F25)),0)*CONFIG!$H25)*CONFIG!$D25</f>
        <v>0</v>
      </c>
      <c r="BI20" s="86">
        <f t="array" ref="BI20">((CONFIG!$G25*Commandes!BI20)+IF(ROUND((BI$8-CONFIG!$D$7)/31,0)&gt;=(CONFIG!$E25+CONFIG!$F25),INDEX(Commandes!$D20:$BK20,,COLUMN(BI$8)-COLUMN($D$8)+1-(CONFIG!$E25+CONFIG!$F25)),0)*CONFIG!$H25)*CONFIG!$D25</f>
        <v>0</v>
      </c>
      <c r="BJ20" s="86">
        <f t="array" ref="BJ20">((CONFIG!$G25*Commandes!BJ20)+IF(ROUND((BJ$8-CONFIG!$D$7)/31,0)&gt;=(CONFIG!$E25+CONFIG!$F25),INDEX(Commandes!$D20:$BK20,,COLUMN(BJ$8)-COLUMN($D$8)+1-(CONFIG!$E25+CONFIG!$F25)),0)*CONFIG!$H25)*CONFIG!$D25</f>
        <v>0</v>
      </c>
      <c r="BK20" s="86">
        <f t="array" ref="BK20">((CONFIG!$G25*Commandes!BK20)+IF(ROUND((BK$8-CONFIG!$D$7)/31,0)&gt;=(CONFIG!$E25+CONFIG!$F25),INDEX(Commandes!$D20:$BK20,,COLUMN(BK$8)-COLUMN($D$8)+1-(CONFIG!$E25+CONFIG!$F25)),0)*CONFIG!$H25)*CONFIG!$D25</f>
        <v>0</v>
      </c>
      <c r="BL20" s="8"/>
    </row>
    <row r="21" spans="2:64" ht="14.25" customHeight="1" x14ac:dyDescent="0.3">
      <c r="B21" s="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8"/>
    </row>
    <row r="22" spans="2:64" ht="14.25" customHeight="1" x14ac:dyDescent="0.3">
      <c r="B22" s="5"/>
      <c r="C22" s="7" t="s">
        <v>121</v>
      </c>
      <c r="D22" s="163">
        <f t="shared" ref="D22:BK22" si="1">SUM(D9:D20)</f>
        <v>0</v>
      </c>
      <c r="E22" s="163">
        <f t="shared" si="1"/>
        <v>0</v>
      </c>
      <c r="F22" s="163">
        <f t="shared" si="1"/>
        <v>0</v>
      </c>
      <c r="G22" s="163">
        <f t="shared" si="1"/>
        <v>0</v>
      </c>
      <c r="H22" s="163">
        <f t="shared" si="1"/>
        <v>0</v>
      </c>
      <c r="I22" s="163">
        <f t="shared" si="1"/>
        <v>0</v>
      </c>
      <c r="J22" s="163">
        <f t="shared" si="1"/>
        <v>0</v>
      </c>
      <c r="K22" s="163">
        <f t="shared" si="1"/>
        <v>0</v>
      </c>
      <c r="L22" s="163">
        <f t="shared" si="1"/>
        <v>0</v>
      </c>
      <c r="M22" s="163">
        <f t="shared" si="1"/>
        <v>0</v>
      </c>
      <c r="N22" s="163">
        <f t="shared" si="1"/>
        <v>0</v>
      </c>
      <c r="O22" s="163">
        <f t="shared" si="1"/>
        <v>0</v>
      </c>
      <c r="P22" s="163">
        <f t="shared" si="1"/>
        <v>0</v>
      </c>
      <c r="Q22" s="163">
        <f t="shared" si="1"/>
        <v>0</v>
      </c>
      <c r="R22" s="163">
        <f t="shared" si="1"/>
        <v>0</v>
      </c>
      <c r="S22" s="163">
        <f t="shared" si="1"/>
        <v>0</v>
      </c>
      <c r="T22" s="163">
        <f t="shared" si="1"/>
        <v>0</v>
      </c>
      <c r="U22" s="163">
        <f t="shared" si="1"/>
        <v>0</v>
      </c>
      <c r="V22" s="163">
        <f t="shared" si="1"/>
        <v>0</v>
      </c>
      <c r="W22" s="163">
        <f t="shared" si="1"/>
        <v>0</v>
      </c>
      <c r="X22" s="163">
        <f t="shared" si="1"/>
        <v>0</v>
      </c>
      <c r="Y22" s="163">
        <f t="shared" si="1"/>
        <v>0</v>
      </c>
      <c r="Z22" s="163">
        <f t="shared" si="1"/>
        <v>0</v>
      </c>
      <c r="AA22" s="163">
        <f t="shared" si="1"/>
        <v>0</v>
      </c>
      <c r="AB22" s="163">
        <f t="shared" si="1"/>
        <v>0</v>
      </c>
      <c r="AC22" s="163">
        <f t="shared" si="1"/>
        <v>0</v>
      </c>
      <c r="AD22" s="163">
        <f t="shared" si="1"/>
        <v>0</v>
      </c>
      <c r="AE22" s="163">
        <f t="shared" si="1"/>
        <v>0</v>
      </c>
      <c r="AF22" s="163">
        <f t="shared" si="1"/>
        <v>0</v>
      </c>
      <c r="AG22" s="163">
        <f t="shared" si="1"/>
        <v>0</v>
      </c>
      <c r="AH22" s="163">
        <f t="shared" si="1"/>
        <v>0</v>
      </c>
      <c r="AI22" s="163">
        <f t="shared" si="1"/>
        <v>0</v>
      </c>
      <c r="AJ22" s="163">
        <f t="shared" si="1"/>
        <v>0</v>
      </c>
      <c r="AK22" s="163">
        <f t="shared" si="1"/>
        <v>0</v>
      </c>
      <c r="AL22" s="163">
        <f t="shared" si="1"/>
        <v>0</v>
      </c>
      <c r="AM22" s="163">
        <f t="shared" si="1"/>
        <v>0</v>
      </c>
      <c r="AN22" s="163">
        <f t="shared" si="1"/>
        <v>0</v>
      </c>
      <c r="AO22" s="163">
        <f t="shared" si="1"/>
        <v>0</v>
      </c>
      <c r="AP22" s="163">
        <f t="shared" si="1"/>
        <v>0</v>
      </c>
      <c r="AQ22" s="163">
        <f t="shared" si="1"/>
        <v>0</v>
      </c>
      <c r="AR22" s="163">
        <f t="shared" si="1"/>
        <v>0</v>
      </c>
      <c r="AS22" s="163">
        <f t="shared" si="1"/>
        <v>0</v>
      </c>
      <c r="AT22" s="163">
        <f t="shared" si="1"/>
        <v>0</v>
      </c>
      <c r="AU22" s="163">
        <f t="shared" si="1"/>
        <v>0</v>
      </c>
      <c r="AV22" s="163">
        <f t="shared" si="1"/>
        <v>0</v>
      </c>
      <c r="AW22" s="163">
        <f t="shared" si="1"/>
        <v>0</v>
      </c>
      <c r="AX22" s="163">
        <f t="shared" si="1"/>
        <v>0</v>
      </c>
      <c r="AY22" s="163">
        <f t="shared" si="1"/>
        <v>0</v>
      </c>
      <c r="AZ22" s="163">
        <f t="shared" si="1"/>
        <v>0</v>
      </c>
      <c r="BA22" s="163">
        <f t="shared" si="1"/>
        <v>0</v>
      </c>
      <c r="BB22" s="163">
        <f t="shared" si="1"/>
        <v>0</v>
      </c>
      <c r="BC22" s="163">
        <f t="shared" si="1"/>
        <v>0</v>
      </c>
      <c r="BD22" s="163">
        <f t="shared" si="1"/>
        <v>0</v>
      </c>
      <c r="BE22" s="163">
        <f t="shared" si="1"/>
        <v>0</v>
      </c>
      <c r="BF22" s="163">
        <f t="shared" si="1"/>
        <v>0</v>
      </c>
      <c r="BG22" s="163">
        <f t="shared" si="1"/>
        <v>0</v>
      </c>
      <c r="BH22" s="163">
        <f t="shared" si="1"/>
        <v>0</v>
      </c>
      <c r="BI22" s="163">
        <f t="shared" si="1"/>
        <v>0</v>
      </c>
      <c r="BJ22" s="163">
        <f t="shared" si="1"/>
        <v>0</v>
      </c>
      <c r="BK22" s="163">
        <f t="shared" si="1"/>
        <v>0</v>
      </c>
      <c r="BL22" s="8"/>
    </row>
    <row r="23" spans="2:64" ht="14.25" customHeight="1" x14ac:dyDescent="0.3">
      <c r="B23" s="5"/>
      <c r="C23" s="37" t="s">
        <v>148</v>
      </c>
      <c r="D23" s="163">
        <f>D22</f>
        <v>0</v>
      </c>
      <c r="E23" s="163">
        <f t="shared" ref="E23:O23" si="2">D23+E22</f>
        <v>0</v>
      </c>
      <c r="F23" s="163">
        <f t="shared" si="2"/>
        <v>0</v>
      </c>
      <c r="G23" s="163">
        <f t="shared" si="2"/>
        <v>0</v>
      </c>
      <c r="H23" s="163">
        <f t="shared" si="2"/>
        <v>0</v>
      </c>
      <c r="I23" s="163">
        <f t="shared" si="2"/>
        <v>0</v>
      </c>
      <c r="J23" s="163">
        <f t="shared" si="2"/>
        <v>0</v>
      </c>
      <c r="K23" s="163">
        <f t="shared" si="2"/>
        <v>0</v>
      </c>
      <c r="L23" s="163">
        <f t="shared" si="2"/>
        <v>0</v>
      </c>
      <c r="M23" s="163">
        <f t="shared" si="2"/>
        <v>0</v>
      </c>
      <c r="N23" s="163">
        <f t="shared" si="2"/>
        <v>0</v>
      </c>
      <c r="O23" s="164">
        <f t="shared" si="2"/>
        <v>0</v>
      </c>
      <c r="P23" s="163">
        <f>P22</f>
        <v>0</v>
      </c>
      <c r="Q23" s="163">
        <f t="shared" ref="Q23:AA23" si="3">P23+Q22</f>
        <v>0</v>
      </c>
      <c r="R23" s="163">
        <f t="shared" si="3"/>
        <v>0</v>
      </c>
      <c r="S23" s="163">
        <f t="shared" si="3"/>
        <v>0</v>
      </c>
      <c r="T23" s="163">
        <f t="shared" si="3"/>
        <v>0</v>
      </c>
      <c r="U23" s="163">
        <f t="shared" si="3"/>
        <v>0</v>
      </c>
      <c r="V23" s="163">
        <f t="shared" si="3"/>
        <v>0</v>
      </c>
      <c r="W23" s="163">
        <f t="shared" si="3"/>
        <v>0</v>
      </c>
      <c r="X23" s="163">
        <f t="shared" si="3"/>
        <v>0</v>
      </c>
      <c r="Y23" s="163">
        <f t="shared" si="3"/>
        <v>0</v>
      </c>
      <c r="Z23" s="163">
        <f t="shared" si="3"/>
        <v>0</v>
      </c>
      <c r="AA23" s="164">
        <f t="shared" si="3"/>
        <v>0</v>
      </c>
      <c r="AB23" s="163">
        <f>AB22</f>
        <v>0</v>
      </c>
      <c r="AC23" s="163">
        <f t="shared" ref="AC23:AM23" si="4">AB23+AC22</f>
        <v>0</v>
      </c>
      <c r="AD23" s="163">
        <f t="shared" si="4"/>
        <v>0</v>
      </c>
      <c r="AE23" s="163">
        <f t="shared" si="4"/>
        <v>0</v>
      </c>
      <c r="AF23" s="163">
        <f t="shared" si="4"/>
        <v>0</v>
      </c>
      <c r="AG23" s="163">
        <f t="shared" si="4"/>
        <v>0</v>
      </c>
      <c r="AH23" s="163">
        <f t="shared" si="4"/>
        <v>0</v>
      </c>
      <c r="AI23" s="163">
        <f t="shared" si="4"/>
        <v>0</v>
      </c>
      <c r="AJ23" s="163">
        <f t="shared" si="4"/>
        <v>0</v>
      </c>
      <c r="AK23" s="163">
        <f t="shared" si="4"/>
        <v>0</v>
      </c>
      <c r="AL23" s="163">
        <f t="shared" si="4"/>
        <v>0</v>
      </c>
      <c r="AM23" s="164">
        <f t="shared" si="4"/>
        <v>0</v>
      </c>
      <c r="AN23" s="163">
        <f>AN22</f>
        <v>0</v>
      </c>
      <c r="AO23" s="163">
        <f t="shared" ref="AO23:AY23" si="5">AN23+AO22</f>
        <v>0</v>
      </c>
      <c r="AP23" s="163">
        <f t="shared" si="5"/>
        <v>0</v>
      </c>
      <c r="AQ23" s="163">
        <f t="shared" si="5"/>
        <v>0</v>
      </c>
      <c r="AR23" s="163">
        <f t="shared" si="5"/>
        <v>0</v>
      </c>
      <c r="AS23" s="163">
        <f t="shared" si="5"/>
        <v>0</v>
      </c>
      <c r="AT23" s="163">
        <f t="shared" si="5"/>
        <v>0</v>
      </c>
      <c r="AU23" s="163">
        <f t="shared" si="5"/>
        <v>0</v>
      </c>
      <c r="AV23" s="163">
        <f t="shared" si="5"/>
        <v>0</v>
      </c>
      <c r="AW23" s="163">
        <f t="shared" si="5"/>
        <v>0</v>
      </c>
      <c r="AX23" s="163">
        <f t="shared" si="5"/>
        <v>0</v>
      </c>
      <c r="AY23" s="164">
        <f t="shared" si="5"/>
        <v>0</v>
      </c>
      <c r="AZ23" s="163">
        <f>AZ22</f>
        <v>0</v>
      </c>
      <c r="BA23" s="163">
        <f t="shared" ref="BA23:BK23" si="6">AZ23+BA22</f>
        <v>0</v>
      </c>
      <c r="BB23" s="163">
        <f t="shared" si="6"/>
        <v>0</v>
      </c>
      <c r="BC23" s="163">
        <f t="shared" si="6"/>
        <v>0</v>
      </c>
      <c r="BD23" s="163">
        <f t="shared" si="6"/>
        <v>0</v>
      </c>
      <c r="BE23" s="163">
        <f t="shared" si="6"/>
        <v>0</v>
      </c>
      <c r="BF23" s="163">
        <f t="shared" si="6"/>
        <v>0</v>
      </c>
      <c r="BG23" s="163">
        <f t="shared" si="6"/>
        <v>0</v>
      </c>
      <c r="BH23" s="163">
        <f t="shared" si="6"/>
        <v>0</v>
      </c>
      <c r="BI23" s="163">
        <f t="shared" si="6"/>
        <v>0</v>
      </c>
      <c r="BJ23" s="163">
        <f t="shared" si="6"/>
        <v>0</v>
      </c>
      <c r="BK23" s="164">
        <f t="shared" si="6"/>
        <v>0</v>
      </c>
      <c r="BL23" s="8"/>
    </row>
    <row r="24" spans="2:64" ht="14.25" customHeight="1" x14ac:dyDescent="0.3">
      <c r="B24" s="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8"/>
    </row>
    <row r="25" spans="2:64" ht="14.25" customHeight="1" x14ac:dyDescent="0.3">
      <c r="B25" s="5"/>
      <c r="C25" s="266" t="s">
        <v>317</v>
      </c>
      <c r="D25" s="64"/>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8"/>
    </row>
    <row r="26" spans="2:64" ht="14.25" customHeight="1" x14ac:dyDescent="0.3">
      <c r="B26" s="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8"/>
    </row>
    <row r="27" spans="2:64" ht="14.25" customHeight="1" x14ac:dyDescent="0.3">
      <c r="B27" s="5"/>
      <c r="C27" s="169"/>
      <c r="D27" s="297">
        <f>+D7</f>
        <v>2021</v>
      </c>
      <c r="E27" s="278"/>
      <c r="F27" s="278"/>
      <c r="G27" s="278"/>
      <c r="H27" s="278"/>
      <c r="I27" s="278"/>
      <c r="J27" s="278"/>
      <c r="K27" s="278"/>
      <c r="L27" s="278"/>
      <c r="M27" s="278"/>
      <c r="N27" s="278"/>
      <c r="O27" s="272"/>
      <c r="P27" s="297">
        <f>+P7</f>
        <v>2022</v>
      </c>
      <c r="Q27" s="278"/>
      <c r="R27" s="278"/>
      <c r="S27" s="278"/>
      <c r="T27" s="278"/>
      <c r="U27" s="278"/>
      <c r="V27" s="278"/>
      <c r="W27" s="278"/>
      <c r="X27" s="278"/>
      <c r="Y27" s="278"/>
      <c r="Z27" s="278"/>
      <c r="AA27" s="272"/>
      <c r="AB27" s="297">
        <f>+AB7</f>
        <v>2023</v>
      </c>
      <c r="AC27" s="278"/>
      <c r="AD27" s="278"/>
      <c r="AE27" s="278"/>
      <c r="AF27" s="278"/>
      <c r="AG27" s="278"/>
      <c r="AH27" s="278"/>
      <c r="AI27" s="278"/>
      <c r="AJ27" s="278"/>
      <c r="AK27" s="278"/>
      <c r="AL27" s="278"/>
      <c r="AM27" s="272"/>
      <c r="AN27" s="297">
        <f>+AN7</f>
        <v>2024</v>
      </c>
      <c r="AO27" s="278"/>
      <c r="AP27" s="278"/>
      <c r="AQ27" s="278"/>
      <c r="AR27" s="278"/>
      <c r="AS27" s="278"/>
      <c r="AT27" s="278"/>
      <c r="AU27" s="278"/>
      <c r="AV27" s="278"/>
      <c r="AW27" s="278"/>
      <c r="AX27" s="278"/>
      <c r="AY27" s="272"/>
      <c r="AZ27" s="297">
        <f>+AZ7</f>
        <v>2025</v>
      </c>
      <c r="BA27" s="278"/>
      <c r="BB27" s="278"/>
      <c r="BC27" s="278"/>
      <c r="BD27" s="278"/>
      <c r="BE27" s="278"/>
      <c r="BF27" s="278"/>
      <c r="BG27" s="278"/>
      <c r="BH27" s="278"/>
      <c r="BI27" s="278"/>
      <c r="BJ27" s="278"/>
      <c r="BK27" s="272"/>
      <c r="BL27" s="8"/>
    </row>
    <row r="28" spans="2:64" ht="14.25" customHeight="1" x14ac:dyDescent="0.3">
      <c r="B28" s="5"/>
      <c r="C28" s="7" t="s">
        <v>136</v>
      </c>
      <c r="D28" s="81">
        <f>CONFIG!$D$7</f>
        <v>44197</v>
      </c>
      <c r="E28" s="81">
        <f t="shared" ref="E28:BK28" si="7">DATE(YEAR(D28),MONTH(D28)+1,DAY(D28))</f>
        <v>44228</v>
      </c>
      <c r="F28" s="81">
        <f t="shared" si="7"/>
        <v>44256</v>
      </c>
      <c r="G28" s="81">
        <f t="shared" si="7"/>
        <v>44287</v>
      </c>
      <c r="H28" s="81">
        <f t="shared" si="7"/>
        <v>44317</v>
      </c>
      <c r="I28" s="81">
        <f t="shared" si="7"/>
        <v>44348</v>
      </c>
      <c r="J28" s="81">
        <f t="shared" si="7"/>
        <v>44378</v>
      </c>
      <c r="K28" s="81">
        <f t="shared" si="7"/>
        <v>44409</v>
      </c>
      <c r="L28" s="81">
        <f t="shared" si="7"/>
        <v>44440</v>
      </c>
      <c r="M28" s="81">
        <f t="shared" si="7"/>
        <v>44470</v>
      </c>
      <c r="N28" s="81">
        <f t="shared" si="7"/>
        <v>44501</v>
      </c>
      <c r="O28" s="81">
        <f t="shared" si="7"/>
        <v>44531</v>
      </c>
      <c r="P28" s="81">
        <f t="shared" si="7"/>
        <v>44562</v>
      </c>
      <c r="Q28" s="81">
        <f t="shared" si="7"/>
        <v>44593</v>
      </c>
      <c r="R28" s="81">
        <f t="shared" si="7"/>
        <v>44621</v>
      </c>
      <c r="S28" s="81">
        <f t="shared" si="7"/>
        <v>44652</v>
      </c>
      <c r="T28" s="81">
        <f t="shared" si="7"/>
        <v>44682</v>
      </c>
      <c r="U28" s="81">
        <f t="shared" si="7"/>
        <v>44713</v>
      </c>
      <c r="V28" s="81">
        <f t="shared" si="7"/>
        <v>44743</v>
      </c>
      <c r="W28" s="81">
        <f t="shared" si="7"/>
        <v>44774</v>
      </c>
      <c r="X28" s="81">
        <f t="shared" si="7"/>
        <v>44805</v>
      </c>
      <c r="Y28" s="81">
        <f t="shared" si="7"/>
        <v>44835</v>
      </c>
      <c r="Z28" s="81">
        <f t="shared" si="7"/>
        <v>44866</v>
      </c>
      <c r="AA28" s="81">
        <f t="shared" si="7"/>
        <v>44896</v>
      </c>
      <c r="AB28" s="81">
        <f t="shared" si="7"/>
        <v>44927</v>
      </c>
      <c r="AC28" s="81">
        <f t="shared" si="7"/>
        <v>44958</v>
      </c>
      <c r="AD28" s="81">
        <f t="shared" si="7"/>
        <v>44986</v>
      </c>
      <c r="AE28" s="81">
        <f t="shared" si="7"/>
        <v>45017</v>
      </c>
      <c r="AF28" s="81">
        <f t="shared" si="7"/>
        <v>45047</v>
      </c>
      <c r="AG28" s="81">
        <f t="shared" si="7"/>
        <v>45078</v>
      </c>
      <c r="AH28" s="81">
        <f t="shared" si="7"/>
        <v>45108</v>
      </c>
      <c r="AI28" s="81">
        <f t="shared" si="7"/>
        <v>45139</v>
      </c>
      <c r="AJ28" s="81">
        <f t="shared" si="7"/>
        <v>45170</v>
      </c>
      <c r="AK28" s="81">
        <f t="shared" si="7"/>
        <v>45200</v>
      </c>
      <c r="AL28" s="81">
        <f t="shared" si="7"/>
        <v>45231</v>
      </c>
      <c r="AM28" s="81">
        <f t="shared" si="7"/>
        <v>45261</v>
      </c>
      <c r="AN28" s="81">
        <f t="shared" si="7"/>
        <v>45292</v>
      </c>
      <c r="AO28" s="81">
        <f t="shared" si="7"/>
        <v>45323</v>
      </c>
      <c r="AP28" s="81">
        <f t="shared" si="7"/>
        <v>45352</v>
      </c>
      <c r="AQ28" s="81">
        <f t="shared" si="7"/>
        <v>45383</v>
      </c>
      <c r="AR28" s="81">
        <f t="shared" si="7"/>
        <v>45413</v>
      </c>
      <c r="AS28" s="81">
        <f t="shared" si="7"/>
        <v>45444</v>
      </c>
      <c r="AT28" s="81">
        <f t="shared" si="7"/>
        <v>45474</v>
      </c>
      <c r="AU28" s="81">
        <f t="shared" si="7"/>
        <v>45505</v>
      </c>
      <c r="AV28" s="81">
        <f t="shared" si="7"/>
        <v>45536</v>
      </c>
      <c r="AW28" s="81">
        <f t="shared" si="7"/>
        <v>45566</v>
      </c>
      <c r="AX28" s="81">
        <f t="shared" si="7"/>
        <v>45597</v>
      </c>
      <c r="AY28" s="81">
        <f t="shared" si="7"/>
        <v>45627</v>
      </c>
      <c r="AZ28" s="81">
        <f t="shared" si="7"/>
        <v>45658</v>
      </c>
      <c r="BA28" s="81">
        <f t="shared" si="7"/>
        <v>45689</v>
      </c>
      <c r="BB28" s="81">
        <f t="shared" si="7"/>
        <v>45717</v>
      </c>
      <c r="BC28" s="81">
        <f t="shared" si="7"/>
        <v>45748</v>
      </c>
      <c r="BD28" s="81">
        <f t="shared" si="7"/>
        <v>45778</v>
      </c>
      <c r="BE28" s="81">
        <f t="shared" si="7"/>
        <v>45809</v>
      </c>
      <c r="BF28" s="81">
        <f t="shared" si="7"/>
        <v>45839</v>
      </c>
      <c r="BG28" s="81">
        <f t="shared" si="7"/>
        <v>45870</v>
      </c>
      <c r="BH28" s="81">
        <f t="shared" si="7"/>
        <v>45901</v>
      </c>
      <c r="BI28" s="81">
        <f t="shared" si="7"/>
        <v>45931</v>
      </c>
      <c r="BJ28" s="81">
        <f t="shared" si="7"/>
        <v>45962</v>
      </c>
      <c r="BK28" s="81">
        <f t="shared" si="7"/>
        <v>45992</v>
      </c>
      <c r="BL28" s="8"/>
    </row>
    <row r="29" spans="2:64" ht="14.25" customHeight="1" x14ac:dyDescent="0.3">
      <c r="B29" s="5"/>
      <c r="C29" s="85" t="str">
        <f>CONFIG!$C$14</f>
        <v>Activité de revenu 1</v>
      </c>
      <c r="D29" s="86">
        <f>Commandes!D9*CONFIG!$D14</f>
        <v>0</v>
      </c>
      <c r="E29" s="86">
        <f>Commandes!E9*CONFIG!$D14</f>
        <v>0</v>
      </c>
      <c r="F29" s="86">
        <f>Commandes!F9*CONFIG!$D14</f>
        <v>0</v>
      </c>
      <c r="G29" s="86">
        <f>Commandes!G9*CONFIG!$D14</f>
        <v>0</v>
      </c>
      <c r="H29" s="86">
        <f>Commandes!H9*CONFIG!$D14</f>
        <v>0</v>
      </c>
      <c r="I29" s="86">
        <f>Commandes!I9*CONFIG!$D14</f>
        <v>0</v>
      </c>
      <c r="J29" s="86">
        <f>Commandes!J9*CONFIG!$D14</f>
        <v>0</v>
      </c>
      <c r="K29" s="86">
        <f>Commandes!K9*CONFIG!$D14</f>
        <v>0</v>
      </c>
      <c r="L29" s="86">
        <f>Commandes!L9*CONFIG!$D14</f>
        <v>0</v>
      </c>
      <c r="M29" s="86">
        <f>Commandes!M9*CONFIG!$D14</f>
        <v>0</v>
      </c>
      <c r="N29" s="86">
        <f>Commandes!N9*CONFIG!$D14</f>
        <v>0</v>
      </c>
      <c r="O29" s="86">
        <f>Commandes!O9*CONFIG!$D14</f>
        <v>0</v>
      </c>
      <c r="P29" s="86">
        <f>Commandes!P9*CONFIG!$D14</f>
        <v>0</v>
      </c>
      <c r="Q29" s="86">
        <f>Commandes!Q9*CONFIG!$D14</f>
        <v>0</v>
      </c>
      <c r="R29" s="86">
        <f>Commandes!R9*CONFIG!$D14</f>
        <v>0</v>
      </c>
      <c r="S29" s="86">
        <f>Commandes!S9*CONFIG!$D14</f>
        <v>0</v>
      </c>
      <c r="T29" s="86">
        <f>Commandes!T9*CONFIG!$D14</f>
        <v>0</v>
      </c>
      <c r="U29" s="86">
        <f>Commandes!U9*CONFIG!$D14</f>
        <v>0</v>
      </c>
      <c r="V29" s="86">
        <f>Commandes!V9*CONFIG!$D14</f>
        <v>0</v>
      </c>
      <c r="W29" s="86">
        <f>Commandes!W9*CONFIG!$D14</f>
        <v>0</v>
      </c>
      <c r="X29" s="86">
        <f>Commandes!X9*CONFIG!$D14</f>
        <v>0</v>
      </c>
      <c r="Y29" s="86">
        <f>Commandes!Y9*CONFIG!$D14</f>
        <v>0</v>
      </c>
      <c r="Z29" s="86">
        <f>Commandes!Z9*CONFIG!$D14</f>
        <v>0</v>
      </c>
      <c r="AA29" s="86">
        <f>Commandes!AA9*CONFIG!$D14</f>
        <v>0</v>
      </c>
      <c r="AB29" s="86">
        <f>Commandes!AB9*CONFIG!$D14</f>
        <v>0</v>
      </c>
      <c r="AC29" s="86">
        <f>Commandes!AC9*CONFIG!$D14</f>
        <v>0</v>
      </c>
      <c r="AD29" s="86">
        <f>Commandes!AD9*CONFIG!$D14</f>
        <v>0</v>
      </c>
      <c r="AE29" s="86">
        <f>Commandes!AE9*CONFIG!$D14</f>
        <v>0</v>
      </c>
      <c r="AF29" s="86">
        <f>Commandes!AF9*CONFIG!$D14</f>
        <v>0</v>
      </c>
      <c r="AG29" s="86">
        <f>Commandes!AG9*CONFIG!$D14</f>
        <v>0</v>
      </c>
      <c r="AH29" s="86">
        <f>Commandes!AH9*CONFIG!$D14</f>
        <v>0</v>
      </c>
      <c r="AI29" s="86">
        <f>Commandes!AI9*CONFIG!$D14</f>
        <v>0</v>
      </c>
      <c r="AJ29" s="86">
        <f>Commandes!AJ9*CONFIG!$D14</f>
        <v>0</v>
      </c>
      <c r="AK29" s="86">
        <f>Commandes!AK9*CONFIG!$D14</f>
        <v>0</v>
      </c>
      <c r="AL29" s="86">
        <f>Commandes!AL9*CONFIG!$D14</f>
        <v>0</v>
      </c>
      <c r="AM29" s="86">
        <f>Commandes!AM9*CONFIG!$D14</f>
        <v>0</v>
      </c>
      <c r="AN29" s="86">
        <f>Commandes!AN9*CONFIG!$D14</f>
        <v>0</v>
      </c>
      <c r="AO29" s="86">
        <f>Commandes!AO9*CONFIG!$D14</f>
        <v>0</v>
      </c>
      <c r="AP29" s="86">
        <f>Commandes!AP9*CONFIG!$D14</f>
        <v>0</v>
      </c>
      <c r="AQ29" s="86">
        <f>Commandes!AQ9*CONFIG!$D14</f>
        <v>0</v>
      </c>
      <c r="AR29" s="86">
        <f>Commandes!AR9*CONFIG!$D14</f>
        <v>0</v>
      </c>
      <c r="AS29" s="86">
        <f>Commandes!AS9*CONFIG!$D14</f>
        <v>0</v>
      </c>
      <c r="AT29" s="86">
        <f>Commandes!AT9*CONFIG!$D14</f>
        <v>0</v>
      </c>
      <c r="AU29" s="86">
        <f>Commandes!AU9*CONFIG!$D14</f>
        <v>0</v>
      </c>
      <c r="AV29" s="86">
        <f>Commandes!AV9*CONFIG!$D14</f>
        <v>0</v>
      </c>
      <c r="AW29" s="86">
        <f>Commandes!AW9*CONFIG!$D14</f>
        <v>0</v>
      </c>
      <c r="AX29" s="86">
        <f>Commandes!AX9*CONFIG!$D14</f>
        <v>0</v>
      </c>
      <c r="AY29" s="86">
        <f>Commandes!AY9*CONFIG!$D14</f>
        <v>0</v>
      </c>
      <c r="AZ29" s="86">
        <f>Commandes!AZ9*CONFIG!$D14</f>
        <v>0</v>
      </c>
      <c r="BA29" s="86">
        <f>Commandes!BA9*CONFIG!$D14</f>
        <v>0</v>
      </c>
      <c r="BB29" s="86">
        <f>Commandes!BB9*CONFIG!$D14</f>
        <v>0</v>
      </c>
      <c r="BC29" s="86">
        <f>Commandes!BC9*CONFIG!$D14</f>
        <v>0</v>
      </c>
      <c r="BD29" s="86">
        <f>Commandes!BD9*CONFIG!$D14</f>
        <v>0</v>
      </c>
      <c r="BE29" s="86">
        <f>Commandes!BE9*CONFIG!$D14</f>
        <v>0</v>
      </c>
      <c r="BF29" s="86">
        <f>Commandes!BF9*CONFIG!$D14</f>
        <v>0</v>
      </c>
      <c r="BG29" s="86">
        <f>Commandes!BG9*CONFIG!$D14</f>
        <v>0</v>
      </c>
      <c r="BH29" s="86">
        <f>Commandes!BH9*CONFIG!$D14</f>
        <v>0</v>
      </c>
      <c r="BI29" s="86">
        <f>Commandes!BI9*CONFIG!$D14</f>
        <v>0</v>
      </c>
      <c r="BJ29" s="86">
        <f>Commandes!BJ9*CONFIG!$D14</f>
        <v>0</v>
      </c>
      <c r="BK29" s="86">
        <f>Commandes!BK9*CONFIG!$D14</f>
        <v>0</v>
      </c>
      <c r="BL29" s="8"/>
    </row>
    <row r="30" spans="2:64" ht="14.25" customHeight="1" x14ac:dyDescent="0.3">
      <c r="B30" s="5"/>
      <c r="C30" s="85" t="str">
        <f>CONFIG!$C$15</f>
        <v>Activité de revenu 2</v>
      </c>
      <c r="D30" s="86">
        <f>Commandes!D10*CONFIG!$D15</f>
        <v>0</v>
      </c>
      <c r="E30" s="86">
        <f>Commandes!E10*CONFIG!$D15</f>
        <v>0</v>
      </c>
      <c r="F30" s="86">
        <f>Commandes!F10*CONFIG!$D15</f>
        <v>0</v>
      </c>
      <c r="G30" s="86">
        <f>Commandes!G10*CONFIG!$D15</f>
        <v>0</v>
      </c>
      <c r="H30" s="86">
        <f>Commandes!H10*CONFIG!$D15</f>
        <v>0</v>
      </c>
      <c r="I30" s="86">
        <f>Commandes!I10*CONFIG!$D15</f>
        <v>0</v>
      </c>
      <c r="J30" s="86">
        <f>Commandes!J10*CONFIG!$D15</f>
        <v>0</v>
      </c>
      <c r="K30" s="86">
        <f>Commandes!K10*CONFIG!$D15</f>
        <v>0</v>
      </c>
      <c r="L30" s="86">
        <f>Commandes!L10*CONFIG!$D15</f>
        <v>0</v>
      </c>
      <c r="M30" s="86">
        <f>Commandes!M10*CONFIG!$D15</f>
        <v>0</v>
      </c>
      <c r="N30" s="86">
        <f>Commandes!N10*CONFIG!$D15</f>
        <v>0</v>
      </c>
      <c r="O30" s="86">
        <f>Commandes!O10*CONFIG!$D15</f>
        <v>0</v>
      </c>
      <c r="P30" s="86">
        <f>Commandes!P10*CONFIG!$D15</f>
        <v>0</v>
      </c>
      <c r="Q30" s="86">
        <f>Commandes!Q10*CONFIG!$D15</f>
        <v>0</v>
      </c>
      <c r="R30" s="86">
        <f>Commandes!R10*CONFIG!$D15</f>
        <v>0</v>
      </c>
      <c r="S30" s="86">
        <f>Commandes!S10*CONFIG!$D15</f>
        <v>0</v>
      </c>
      <c r="T30" s="86">
        <f>Commandes!T10*CONFIG!$D15</f>
        <v>0</v>
      </c>
      <c r="U30" s="86">
        <f>Commandes!U10*CONFIG!$D15</f>
        <v>0</v>
      </c>
      <c r="V30" s="86">
        <f>Commandes!V10*CONFIG!$D15</f>
        <v>0</v>
      </c>
      <c r="W30" s="86">
        <f>Commandes!W10*CONFIG!$D15</f>
        <v>0</v>
      </c>
      <c r="X30" s="86">
        <f>Commandes!X10*CONFIG!$D15</f>
        <v>0</v>
      </c>
      <c r="Y30" s="86">
        <f>Commandes!Y10*CONFIG!$D15</f>
        <v>0</v>
      </c>
      <c r="Z30" s="86">
        <f>Commandes!Z10*CONFIG!$D15</f>
        <v>0</v>
      </c>
      <c r="AA30" s="86">
        <f>Commandes!AA10*CONFIG!$D15</f>
        <v>0</v>
      </c>
      <c r="AB30" s="86">
        <f>Commandes!AB10*CONFIG!$D15</f>
        <v>0</v>
      </c>
      <c r="AC30" s="86">
        <f>Commandes!AC10*CONFIG!$D15</f>
        <v>0</v>
      </c>
      <c r="AD30" s="86">
        <f>Commandes!AD10*CONFIG!$D15</f>
        <v>0</v>
      </c>
      <c r="AE30" s="86">
        <f>Commandes!AE10*CONFIG!$D15</f>
        <v>0</v>
      </c>
      <c r="AF30" s="86">
        <f>Commandes!AF10*CONFIG!$D15</f>
        <v>0</v>
      </c>
      <c r="AG30" s="86">
        <f>Commandes!AG10*CONFIG!$D15</f>
        <v>0</v>
      </c>
      <c r="AH30" s="86">
        <f>Commandes!AH10*CONFIG!$D15</f>
        <v>0</v>
      </c>
      <c r="AI30" s="86">
        <f>Commandes!AI10*CONFIG!$D15</f>
        <v>0</v>
      </c>
      <c r="AJ30" s="86">
        <f>Commandes!AJ10*CONFIG!$D15</f>
        <v>0</v>
      </c>
      <c r="AK30" s="86">
        <f>Commandes!AK10*CONFIG!$D15</f>
        <v>0</v>
      </c>
      <c r="AL30" s="86">
        <f>Commandes!AL10*CONFIG!$D15</f>
        <v>0</v>
      </c>
      <c r="AM30" s="86">
        <f>Commandes!AM10*CONFIG!$D15</f>
        <v>0</v>
      </c>
      <c r="AN30" s="86">
        <f>Commandes!AN10*CONFIG!$D15</f>
        <v>0</v>
      </c>
      <c r="AO30" s="86">
        <f>Commandes!AO10*CONFIG!$D15</f>
        <v>0</v>
      </c>
      <c r="AP30" s="86">
        <f>Commandes!AP10*CONFIG!$D15</f>
        <v>0</v>
      </c>
      <c r="AQ30" s="86">
        <f>Commandes!AQ10*CONFIG!$D15</f>
        <v>0</v>
      </c>
      <c r="AR30" s="86">
        <f>Commandes!AR10*CONFIG!$D15</f>
        <v>0</v>
      </c>
      <c r="AS30" s="86">
        <f>Commandes!AS10*CONFIG!$D15</f>
        <v>0</v>
      </c>
      <c r="AT30" s="86">
        <f>Commandes!AT10*CONFIG!$D15</f>
        <v>0</v>
      </c>
      <c r="AU30" s="86">
        <f>Commandes!AU10*CONFIG!$D15</f>
        <v>0</v>
      </c>
      <c r="AV30" s="86">
        <f>Commandes!AV10*CONFIG!$D15</f>
        <v>0</v>
      </c>
      <c r="AW30" s="86">
        <f>Commandes!AW10*CONFIG!$D15</f>
        <v>0</v>
      </c>
      <c r="AX30" s="86">
        <f>Commandes!AX10*CONFIG!$D15</f>
        <v>0</v>
      </c>
      <c r="AY30" s="86">
        <f>Commandes!AY10*CONFIG!$D15</f>
        <v>0</v>
      </c>
      <c r="AZ30" s="86">
        <f>Commandes!AZ10*CONFIG!$D15</f>
        <v>0</v>
      </c>
      <c r="BA30" s="86">
        <f>Commandes!BA10*CONFIG!$D15</f>
        <v>0</v>
      </c>
      <c r="BB30" s="86">
        <f>Commandes!BB10*CONFIG!$D15</f>
        <v>0</v>
      </c>
      <c r="BC30" s="86">
        <f>Commandes!BC10*CONFIG!$D15</f>
        <v>0</v>
      </c>
      <c r="BD30" s="86">
        <f>Commandes!BD10*CONFIG!$D15</f>
        <v>0</v>
      </c>
      <c r="BE30" s="86">
        <f>Commandes!BE10*CONFIG!$D15</f>
        <v>0</v>
      </c>
      <c r="BF30" s="86">
        <f>Commandes!BF10*CONFIG!$D15</f>
        <v>0</v>
      </c>
      <c r="BG30" s="86">
        <f>Commandes!BG10*CONFIG!$D15</f>
        <v>0</v>
      </c>
      <c r="BH30" s="86">
        <f>Commandes!BH10*CONFIG!$D15</f>
        <v>0</v>
      </c>
      <c r="BI30" s="86">
        <f>Commandes!BI10*CONFIG!$D15</f>
        <v>0</v>
      </c>
      <c r="BJ30" s="86">
        <f>Commandes!BJ10*CONFIG!$D15</f>
        <v>0</v>
      </c>
      <c r="BK30" s="86">
        <f>Commandes!BK10*CONFIG!$D15</f>
        <v>0</v>
      </c>
      <c r="BL30" s="8"/>
    </row>
    <row r="31" spans="2:64" ht="14.25" customHeight="1" x14ac:dyDescent="0.3">
      <c r="B31" s="5"/>
      <c r="C31" s="85" t="str">
        <f>CONFIG!$C$16</f>
        <v>ETC …</v>
      </c>
      <c r="D31" s="86">
        <f>Commandes!D11*CONFIG!$D16</f>
        <v>0</v>
      </c>
      <c r="E31" s="86">
        <f>Commandes!E11*CONFIG!$D16</f>
        <v>0</v>
      </c>
      <c r="F31" s="86">
        <f>Commandes!F11*CONFIG!$D16</f>
        <v>0</v>
      </c>
      <c r="G31" s="86">
        <f>Commandes!G11*CONFIG!$D16</f>
        <v>0</v>
      </c>
      <c r="H31" s="86">
        <f>Commandes!H11*CONFIG!$D16</f>
        <v>0</v>
      </c>
      <c r="I31" s="86">
        <f>Commandes!I11*CONFIG!$D16</f>
        <v>0</v>
      </c>
      <c r="J31" s="86">
        <f>Commandes!J11*CONFIG!$D16</f>
        <v>0</v>
      </c>
      <c r="K31" s="86">
        <f>Commandes!K11*CONFIG!$D16</f>
        <v>0</v>
      </c>
      <c r="L31" s="86">
        <f>Commandes!L11*CONFIG!$D16</f>
        <v>0</v>
      </c>
      <c r="M31" s="86">
        <f>Commandes!M11*CONFIG!$D16</f>
        <v>0</v>
      </c>
      <c r="N31" s="86">
        <f>Commandes!N11*CONFIG!$D16</f>
        <v>0</v>
      </c>
      <c r="O31" s="86">
        <f>Commandes!O11*CONFIG!$D16</f>
        <v>0</v>
      </c>
      <c r="P31" s="86">
        <f>Commandes!P11*CONFIG!$D16</f>
        <v>0</v>
      </c>
      <c r="Q31" s="86">
        <f>Commandes!Q11*CONFIG!$D16</f>
        <v>0</v>
      </c>
      <c r="R31" s="86">
        <f>Commandes!R11*CONFIG!$D16</f>
        <v>0</v>
      </c>
      <c r="S31" s="86">
        <f>Commandes!S11*CONFIG!$D16</f>
        <v>0</v>
      </c>
      <c r="T31" s="86">
        <f>Commandes!T11*CONFIG!$D16</f>
        <v>0</v>
      </c>
      <c r="U31" s="86">
        <f>Commandes!U11*CONFIG!$D16</f>
        <v>0</v>
      </c>
      <c r="V31" s="86">
        <f>Commandes!V11*CONFIG!$D16</f>
        <v>0</v>
      </c>
      <c r="W31" s="86">
        <f>Commandes!W11*CONFIG!$D16</f>
        <v>0</v>
      </c>
      <c r="X31" s="86">
        <f>Commandes!X11*CONFIG!$D16</f>
        <v>0</v>
      </c>
      <c r="Y31" s="86">
        <f>Commandes!Y11*CONFIG!$D16</f>
        <v>0</v>
      </c>
      <c r="Z31" s="86">
        <f>Commandes!Z11*CONFIG!$D16</f>
        <v>0</v>
      </c>
      <c r="AA31" s="86">
        <f>Commandes!AA11*CONFIG!$D16</f>
        <v>0</v>
      </c>
      <c r="AB31" s="86">
        <f>Commandes!AB11*CONFIG!$D16</f>
        <v>0</v>
      </c>
      <c r="AC31" s="86">
        <f>Commandes!AC11*CONFIG!$D16</f>
        <v>0</v>
      </c>
      <c r="AD31" s="86">
        <f>Commandes!AD11*CONFIG!$D16</f>
        <v>0</v>
      </c>
      <c r="AE31" s="86">
        <f>Commandes!AE11*CONFIG!$D16</f>
        <v>0</v>
      </c>
      <c r="AF31" s="86">
        <f>Commandes!AF11*CONFIG!$D16</f>
        <v>0</v>
      </c>
      <c r="AG31" s="86">
        <f>Commandes!AG11*CONFIG!$D16</f>
        <v>0</v>
      </c>
      <c r="AH31" s="86">
        <f>Commandes!AH11*CONFIG!$D16</f>
        <v>0</v>
      </c>
      <c r="AI31" s="86">
        <f>Commandes!AI11*CONFIG!$D16</f>
        <v>0</v>
      </c>
      <c r="AJ31" s="86">
        <f>Commandes!AJ11*CONFIG!$D16</f>
        <v>0</v>
      </c>
      <c r="AK31" s="86">
        <f>Commandes!AK11*CONFIG!$D16</f>
        <v>0</v>
      </c>
      <c r="AL31" s="86">
        <f>Commandes!AL11*CONFIG!$D16</f>
        <v>0</v>
      </c>
      <c r="AM31" s="86">
        <f>Commandes!AM11*CONFIG!$D16</f>
        <v>0</v>
      </c>
      <c r="AN31" s="86">
        <f>Commandes!AN11*CONFIG!$D16</f>
        <v>0</v>
      </c>
      <c r="AO31" s="86">
        <f>Commandes!AO11*CONFIG!$D16</f>
        <v>0</v>
      </c>
      <c r="AP31" s="86">
        <f>Commandes!AP11*CONFIG!$D16</f>
        <v>0</v>
      </c>
      <c r="AQ31" s="86">
        <f>Commandes!AQ11*CONFIG!$D16</f>
        <v>0</v>
      </c>
      <c r="AR31" s="86">
        <f>Commandes!AR11*CONFIG!$D16</f>
        <v>0</v>
      </c>
      <c r="AS31" s="86">
        <f>Commandes!AS11*CONFIG!$D16</f>
        <v>0</v>
      </c>
      <c r="AT31" s="86">
        <f>Commandes!AT11*CONFIG!$D16</f>
        <v>0</v>
      </c>
      <c r="AU31" s="86">
        <f>Commandes!AU11*CONFIG!$D16</f>
        <v>0</v>
      </c>
      <c r="AV31" s="86">
        <f>Commandes!AV11*CONFIG!$D16</f>
        <v>0</v>
      </c>
      <c r="AW31" s="86">
        <f>Commandes!AW11*CONFIG!$D16</f>
        <v>0</v>
      </c>
      <c r="AX31" s="86">
        <f>Commandes!AX11*CONFIG!$D16</f>
        <v>0</v>
      </c>
      <c r="AY31" s="86">
        <f>Commandes!AY11*CONFIG!$D16</f>
        <v>0</v>
      </c>
      <c r="AZ31" s="86">
        <f>Commandes!AZ11*CONFIG!$D16</f>
        <v>0</v>
      </c>
      <c r="BA31" s="86">
        <f>Commandes!BA11*CONFIG!$D16</f>
        <v>0</v>
      </c>
      <c r="BB31" s="86">
        <f>Commandes!BB11*CONFIG!$D16</f>
        <v>0</v>
      </c>
      <c r="BC31" s="86">
        <f>Commandes!BC11*CONFIG!$D16</f>
        <v>0</v>
      </c>
      <c r="BD31" s="86">
        <f>Commandes!BD11*CONFIG!$D16</f>
        <v>0</v>
      </c>
      <c r="BE31" s="86">
        <f>Commandes!BE11*CONFIG!$D16</f>
        <v>0</v>
      </c>
      <c r="BF31" s="86">
        <f>Commandes!BF11*CONFIG!$D16</f>
        <v>0</v>
      </c>
      <c r="BG31" s="86">
        <f>Commandes!BG11*CONFIG!$D16</f>
        <v>0</v>
      </c>
      <c r="BH31" s="86">
        <f>Commandes!BH11*CONFIG!$D16</f>
        <v>0</v>
      </c>
      <c r="BI31" s="86">
        <f>Commandes!BI11*CONFIG!$D16</f>
        <v>0</v>
      </c>
      <c r="BJ31" s="86">
        <f>Commandes!BJ11*CONFIG!$D16</f>
        <v>0</v>
      </c>
      <c r="BK31" s="86">
        <f>Commandes!BK11*CONFIG!$D16</f>
        <v>0</v>
      </c>
      <c r="BL31" s="8"/>
    </row>
    <row r="32" spans="2:64" ht="14.25" customHeight="1" x14ac:dyDescent="0.3">
      <c r="B32" s="5"/>
      <c r="C32" s="85">
        <f>CONFIG!$C$17</f>
        <v>0</v>
      </c>
      <c r="D32" s="86">
        <f>Commandes!D12*CONFIG!$D17</f>
        <v>0</v>
      </c>
      <c r="E32" s="86">
        <f>Commandes!E12*CONFIG!$D17</f>
        <v>0</v>
      </c>
      <c r="F32" s="86">
        <f>Commandes!F12*CONFIG!$D17</f>
        <v>0</v>
      </c>
      <c r="G32" s="86">
        <f>Commandes!G12*CONFIG!$D17</f>
        <v>0</v>
      </c>
      <c r="H32" s="86">
        <f>Commandes!H12*CONFIG!$D17</f>
        <v>0</v>
      </c>
      <c r="I32" s="86">
        <f>Commandes!I12*CONFIG!$D17</f>
        <v>0</v>
      </c>
      <c r="J32" s="86">
        <f>Commandes!J12*CONFIG!$D17</f>
        <v>0</v>
      </c>
      <c r="K32" s="86">
        <f>Commandes!K12*CONFIG!$D17</f>
        <v>0</v>
      </c>
      <c r="L32" s="86">
        <f>Commandes!L12*CONFIG!$D17</f>
        <v>0</v>
      </c>
      <c r="M32" s="86">
        <f>Commandes!M12*CONFIG!$D17</f>
        <v>0</v>
      </c>
      <c r="N32" s="86">
        <f>Commandes!N12*CONFIG!$D17</f>
        <v>0</v>
      </c>
      <c r="O32" s="86">
        <f>Commandes!O12*CONFIG!$D17</f>
        <v>0</v>
      </c>
      <c r="P32" s="86">
        <f>Commandes!P12*CONFIG!$D17</f>
        <v>0</v>
      </c>
      <c r="Q32" s="86">
        <f>Commandes!Q12*CONFIG!$D17</f>
        <v>0</v>
      </c>
      <c r="R32" s="86">
        <f>Commandes!R12*CONFIG!$D17</f>
        <v>0</v>
      </c>
      <c r="S32" s="86">
        <f>Commandes!S12*CONFIG!$D17</f>
        <v>0</v>
      </c>
      <c r="T32" s="86">
        <f>Commandes!T12*CONFIG!$D17</f>
        <v>0</v>
      </c>
      <c r="U32" s="86">
        <f>Commandes!U12*CONFIG!$D17</f>
        <v>0</v>
      </c>
      <c r="V32" s="86">
        <f>Commandes!V12*CONFIG!$D17</f>
        <v>0</v>
      </c>
      <c r="W32" s="86">
        <f>Commandes!W12*CONFIG!$D17</f>
        <v>0</v>
      </c>
      <c r="X32" s="86">
        <f>Commandes!X12*CONFIG!$D17</f>
        <v>0</v>
      </c>
      <c r="Y32" s="86">
        <f>Commandes!Y12*CONFIG!$D17</f>
        <v>0</v>
      </c>
      <c r="Z32" s="86">
        <f>Commandes!Z12*CONFIG!$D17</f>
        <v>0</v>
      </c>
      <c r="AA32" s="86">
        <f>Commandes!AA12*CONFIG!$D17</f>
        <v>0</v>
      </c>
      <c r="AB32" s="86">
        <f>Commandes!AB12*CONFIG!$D17</f>
        <v>0</v>
      </c>
      <c r="AC32" s="86">
        <f>Commandes!AC12*CONFIG!$D17</f>
        <v>0</v>
      </c>
      <c r="AD32" s="86">
        <f>Commandes!AD12*CONFIG!$D17</f>
        <v>0</v>
      </c>
      <c r="AE32" s="86">
        <f>Commandes!AE12*CONFIG!$D17</f>
        <v>0</v>
      </c>
      <c r="AF32" s="86">
        <f>Commandes!AF12*CONFIG!$D17</f>
        <v>0</v>
      </c>
      <c r="AG32" s="86">
        <f>Commandes!AG12*CONFIG!$D17</f>
        <v>0</v>
      </c>
      <c r="AH32" s="86">
        <f>Commandes!AH12*CONFIG!$D17</f>
        <v>0</v>
      </c>
      <c r="AI32" s="86">
        <f>Commandes!AI12*CONFIG!$D17</f>
        <v>0</v>
      </c>
      <c r="AJ32" s="86">
        <f>Commandes!AJ12*CONFIG!$D17</f>
        <v>0</v>
      </c>
      <c r="AK32" s="86">
        <f>Commandes!AK12*CONFIG!$D17</f>
        <v>0</v>
      </c>
      <c r="AL32" s="86">
        <f>Commandes!AL12*CONFIG!$D17</f>
        <v>0</v>
      </c>
      <c r="AM32" s="86">
        <f>Commandes!AM12*CONFIG!$D17</f>
        <v>0</v>
      </c>
      <c r="AN32" s="86">
        <f>Commandes!AN12*CONFIG!$D17</f>
        <v>0</v>
      </c>
      <c r="AO32" s="86">
        <f>Commandes!AO12*CONFIG!$D17</f>
        <v>0</v>
      </c>
      <c r="AP32" s="86">
        <f>Commandes!AP12*CONFIG!$D17</f>
        <v>0</v>
      </c>
      <c r="AQ32" s="86">
        <f>Commandes!AQ12*CONFIG!$D17</f>
        <v>0</v>
      </c>
      <c r="AR32" s="86">
        <f>Commandes!AR12*CONFIG!$D17</f>
        <v>0</v>
      </c>
      <c r="AS32" s="86">
        <f>Commandes!AS12*CONFIG!$D17</f>
        <v>0</v>
      </c>
      <c r="AT32" s="86">
        <f>Commandes!AT12*CONFIG!$D17</f>
        <v>0</v>
      </c>
      <c r="AU32" s="86">
        <f>Commandes!AU12*CONFIG!$D17</f>
        <v>0</v>
      </c>
      <c r="AV32" s="86">
        <f>Commandes!AV12*CONFIG!$D17</f>
        <v>0</v>
      </c>
      <c r="AW32" s="86">
        <f>Commandes!AW12*CONFIG!$D17</f>
        <v>0</v>
      </c>
      <c r="AX32" s="86">
        <f>Commandes!AX12*CONFIG!$D17</f>
        <v>0</v>
      </c>
      <c r="AY32" s="86">
        <f>Commandes!AY12*CONFIG!$D17</f>
        <v>0</v>
      </c>
      <c r="AZ32" s="86">
        <f>Commandes!AZ12*CONFIG!$D17</f>
        <v>0</v>
      </c>
      <c r="BA32" s="86">
        <f>Commandes!BA12*CONFIG!$D17</f>
        <v>0</v>
      </c>
      <c r="BB32" s="86">
        <f>Commandes!BB12*CONFIG!$D17</f>
        <v>0</v>
      </c>
      <c r="BC32" s="86">
        <f>Commandes!BC12*CONFIG!$D17</f>
        <v>0</v>
      </c>
      <c r="BD32" s="86">
        <f>Commandes!BD12*CONFIG!$D17</f>
        <v>0</v>
      </c>
      <c r="BE32" s="86">
        <f>Commandes!BE12*CONFIG!$D17</f>
        <v>0</v>
      </c>
      <c r="BF32" s="86">
        <f>Commandes!BF12*CONFIG!$D17</f>
        <v>0</v>
      </c>
      <c r="BG32" s="86">
        <f>Commandes!BG12*CONFIG!$D17</f>
        <v>0</v>
      </c>
      <c r="BH32" s="86">
        <f>Commandes!BH12*CONFIG!$D17</f>
        <v>0</v>
      </c>
      <c r="BI32" s="86">
        <f>Commandes!BI12*CONFIG!$D17</f>
        <v>0</v>
      </c>
      <c r="BJ32" s="86">
        <f>Commandes!BJ12*CONFIG!$D17</f>
        <v>0</v>
      </c>
      <c r="BK32" s="86">
        <f>Commandes!BK12*CONFIG!$D17</f>
        <v>0</v>
      </c>
      <c r="BL32" s="8"/>
    </row>
    <row r="33" spans="2:64" ht="14.25" customHeight="1" x14ac:dyDescent="0.3">
      <c r="B33" s="5"/>
      <c r="C33" s="85">
        <f>CONFIG!$C$18</f>
        <v>0</v>
      </c>
      <c r="D33" s="86">
        <f>Commandes!D13*CONFIG!$D18</f>
        <v>0</v>
      </c>
      <c r="E33" s="86">
        <f>Commandes!E13*CONFIG!$D18</f>
        <v>0</v>
      </c>
      <c r="F33" s="86">
        <f>Commandes!F13*CONFIG!$D18</f>
        <v>0</v>
      </c>
      <c r="G33" s="86">
        <f>Commandes!G13*CONFIG!$D18</f>
        <v>0</v>
      </c>
      <c r="H33" s="86">
        <f>Commandes!H13*CONFIG!$D18</f>
        <v>0</v>
      </c>
      <c r="I33" s="86">
        <f>Commandes!I13*CONFIG!$D18</f>
        <v>0</v>
      </c>
      <c r="J33" s="86">
        <f>Commandes!J13*CONFIG!$D18</f>
        <v>0</v>
      </c>
      <c r="K33" s="86">
        <f>Commandes!K13*CONFIG!$D18</f>
        <v>0</v>
      </c>
      <c r="L33" s="86">
        <f>Commandes!L13*CONFIG!$D18</f>
        <v>0</v>
      </c>
      <c r="M33" s="86">
        <f>Commandes!M13*CONFIG!$D18</f>
        <v>0</v>
      </c>
      <c r="N33" s="86">
        <f>Commandes!N13*CONFIG!$D18</f>
        <v>0</v>
      </c>
      <c r="O33" s="86">
        <f>Commandes!O13*CONFIG!$D18</f>
        <v>0</v>
      </c>
      <c r="P33" s="86">
        <f>Commandes!P13*CONFIG!$D18</f>
        <v>0</v>
      </c>
      <c r="Q33" s="86">
        <f>Commandes!Q13*CONFIG!$D18</f>
        <v>0</v>
      </c>
      <c r="R33" s="86">
        <f>Commandes!R13*CONFIG!$D18</f>
        <v>0</v>
      </c>
      <c r="S33" s="86">
        <f>Commandes!S13*CONFIG!$D18</f>
        <v>0</v>
      </c>
      <c r="T33" s="86">
        <f>Commandes!T13*CONFIG!$D18</f>
        <v>0</v>
      </c>
      <c r="U33" s="86">
        <f>Commandes!U13*CONFIG!$D18</f>
        <v>0</v>
      </c>
      <c r="V33" s="86">
        <f>Commandes!V13*CONFIG!$D18</f>
        <v>0</v>
      </c>
      <c r="W33" s="86">
        <f>Commandes!W13*CONFIG!$D18</f>
        <v>0</v>
      </c>
      <c r="X33" s="86">
        <f>Commandes!X13*CONFIG!$D18</f>
        <v>0</v>
      </c>
      <c r="Y33" s="86">
        <f>Commandes!Y13*CONFIG!$D18</f>
        <v>0</v>
      </c>
      <c r="Z33" s="86">
        <f>Commandes!Z13*CONFIG!$D18</f>
        <v>0</v>
      </c>
      <c r="AA33" s="86">
        <f>Commandes!AA13*CONFIG!$D18</f>
        <v>0</v>
      </c>
      <c r="AB33" s="86">
        <f>Commandes!AB13*CONFIG!$D18</f>
        <v>0</v>
      </c>
      <c r="AC33" s="86">
        <f>Commandes!AC13*CONFIG!$D18</f>
        <v>0</v>
      </c>
      <c r="AD33" s="86">
        <f>Commandes!AD13*CONFIG!$D18</f>
        <v>0</v>
      </c>
      <c r="AE33" s="86">
        <f>Commandes!AE13*CONFIG!$D18</f>
        <v>0</v>
      </c>
      <c r="AF33" s="86">
        <f>Commandes!AF13*CONFIG!$D18</f>
        <v>0</v>
      </c>
      <c r="AG33" s="86">
        <f>Commandes!AG13*CONFIG!$D18</f>
        <v>0</v>
      </c>
      <c r="AH33" s="86">
        <f>Commandes!AH13*CONFIG!$D18</f>
        <v>0</v>
      </c>
      <c r="AI33" s="86">
        <f>Commandes!AI13*CONFIG!$D18</f>
        <v>0</v>
      </c>
      <c r="AJ33" s="86">
        <f>Commandes!AJ13*CONFIG!$D18</f>
        <v>0</v>
      </c>
      <c r="AK33" s="86">
        <f>Commandes!AK13*CONFIG!$D18</f>
        <v>0</v>
      </c>
      <c r="AL33" s="86">
        <f>Commandes!AL13*CONFIG!$D18</f>
        <v>0</v>
      </c>
      <c r="AM33" s="86">
        <f>Commandes!AM13*CONFIG!$D18</f>
        <v>0</v>
      </c>
      <c r="AN33" s="86">
        <f>Commandes!AN13*CONFIG!$D18</f>
        <v>0</v>
      </c>
      <c r="AO33" s="86">
        <f>Commandes!AO13*CONFIG!$D18</f>
        <v>0</v>
      </c>
      <c r="AP33" s="86">
        <f>Commandes!AP13*CONFIG!$D18</f>
        <v>0</v>
      </c>
      <c r="AQ33" s="86">
        <f>Commandes!AQ13*CONFIG!$D18</f>
        <v>0</v>
      </c>
      <c r="AR33" s="86">
        <f>Commandes!AR13*CONFIG!$D18</f>
        <v>0</v>
      </c>
      <c r="AS33" s="86">
        <f>Commandes!AS13*CONFIG!$D18</f>
        <v>0</v>
      </c>
      <c r="AT33" s="86">
        <f>Commandes!AT13*CONFIG!$D18</f>
        <v>0</v>
      </c>
      <c r="AU33" s="86">
        <f>Commandes!AU13*CONFIG!$D18</f>
        <v>0</v>
      </c>
      <c r="AV33" s="86">
        <f>Commandes!AV13*CONFIG!$D18</f>
        <v>0</v>
      </c>
      <c r="AW33" s="86">
        <f>Commandes!AW13*CONFIG!$D18</f>
        <v>0</v>
      </c>
      <c r="AX33" s="86">
        <f>Commandes!AX13*CONFIG!$D18</f>
        <v>0</v>
      </c>
      <c r="AY33" s="86">
        <f>Commandes!AY13*CONFIG!$D18</f>
        <v>0</v>
      </c>
      <c r="AZ33" s="86">
        <f>Commandes!AZ13*CONFIG!$D18</f>
        <v>0</v>
      </c>
      <c r="BA33" s="86">
        <f>Commandes!BA13*CONFIG!$D18</f>
        <v>0</v>
      </c>
      <c r="BB33" s="86">
        <f>Commandes!BB13*CONFIG!$D18</f>
        <v>0</v>
      </c>
      <c r="BC33" s="86">
        <f>Commandes!BC13*CONFIG!$D18</f>
        <v>0</v>
      </c>
      <c r="BD33" s="86">
        <f>Commandes!BD13*CONFIG!$D18</f>
        <v>0</v>
      </c>
      <c r="BE33" s="86">
        <f>Commandes!BE13*CONFIG!$D18</f>
        <v>0</v>
      </c>
      <c r="BF33" s="86">
        <f>Commandes!BF13*CONFIG!$D18</f>
        <v>0</v>
      </c>
      <c r="BG33" s="86">
        <f>Commandes!BG13*CONFIG!$D18</f>
        <v>0</v>
      </c>
      <c r="BH33" s="86">
        <f>Commandes!BH13*CONFIG!$D18</f>
        <v>0</v>
      </c>
      <c r="BI33" s="86">
        <f>Commandes!BI13*CONFIG!$D18</f>
        <v>0</v>
      </c>
      <c r="BJ33" s="86">
        <f>Commandes!BJ13*CONFIG!$D18</f>
        <v>0</v>
      </c>
      <c r="BK33" s="86">
        <f>Commandes!BK13*CONFIG!$D18</f>
        <v>0</v>
      </c>
      <c r="BL33" s="8"/>
    </row>
    <row r="34" spans="2:64" ht="14.25" customHeight="1" x14ac:dyDescent="0.3">
      <c r="B34" s="5"/>
      <c r="C34" s="85">
        <f>CONFIG!$C$19</f>
        <v>0</v>
      </c>
      <c r="D34" s="86">
        <f>Commandes!D14*CONFIG!$D19</f>
        <v>0</v>
      </c>
      <c r="E34" s="86">
        <f>Commandes!E14*CONFIG!$D19</f>
        <v>0</v>
      </c>
      <c r="F34" s="86">
        <f>Commandes!F14*CONFIG!$D19</f>
        <v>0</v>
      </c>
      <c r="G34" s="86">
        <f>Commandes!G14*CONFIG!$D19</f>
        <v>0</v>
      </c>
      <c r="H34" s="86">
        <f>Commandes!H14*CONFIG!$D19</f>
        <v>0</v>
      </c>
      <c r="I34" s="86">
        <f>Commandes!I14*CONFIG!$D19</f>
        <v>0</v>
      </c>
      <c r="J34" s="86">
        <f>Commandes!J14*CONFIG!$D19</f>
        <v>0</v>
      </c>
      <c r="K34" s="86">
        <f>Commandes!K14*CONFIG!$D19</f>
        <v>0</v>
      </c>
      <c r="L34" s="86">
        <f>Commandes!L14*CONFIG!$D19</f>
        <v>0</v>
      </c>
      <c r="M34" s="86">
        <f>Commandes!M14*CONFIG!$D19</f>
        <v>0</v>
      </c>
      <c r="N34" s="86">
        <f>Commandes!N14*CONFIG!$D19</f>
        <v>0</v>
      </c>
      <c r="O34" s="86">
        <f>Commandes!O14*CONFIG!$D19</f>
        <v>0</v>
      </c>
      <c r="P34" s="86">
        <f>Commandes!P14*CONFIG!$D19</f>
        <v>0</v>
      </c>
      <c r="Q34" s="86">
        <f>Commandes!Q14*CONFIG!$D19</f>
        <v>0</v>
      </c>
      <c r="R34" s="86">
        <f>Commandes!R14*CONFIG!$D19</f>
        <v>0</v>
      </c>
      <c r="S34" s="86">
        <f>Commandes!S14*CONFIG!$D19</f>
        <v>0</v>
      </c>
      <c r="T34" s="86">
        <f>Commandes!T14*CONFIG!$D19</f>
        <v>0</v>
      </c>
      <c r="U34" s="86">
        <f>Commandes!U14*CONFIG!$D19</f>
        <v>0</v>
      </c>
      <c r="V34" s="86">
        <f>Commandes!V14*CONFIG!$D19</f>
        <v>0</v>
      </c>
      <c r="W34" s="86">
        <f>Commandes!W14*CONFIG!$D19</f>
        <v>0</v>
      </c>
      <c r="X34" s="86">
        <f>Commandes!X14*CONFIG!$D19</f>
        <v>0</v>
      </c>
      <c r="Y34" s="86">
        <f>Commandes!Y14*CONFIG!$D19</f>
        <v>0</v>
      </c>
      <c r="Z34" s="86">
        <f>Commandes!Z14*CONFIG!$D19</f>
        <v>0</v>
      </c>
      <c r="AA34" s="86">
        <f>Commandes!AA14*CONFIG!$D19</f>
        <v>0</v>
      </c>
      <c r="AB34" s="86">
        <f>Commandes!AB14*CONFIG!$D19</f>
        <v>0</v>
      </c>
      <c r="AC34" s="86">
        <f>Commandes!AC14*CONFIG!$D19</f>
        <v>0</v>
      </c>
      <c r="AD34" s="86">
        <f>Commandes!AD14*CONFIG!$D19</f>
        <v>0</v>
      </c>
      <c r="AE34" s="86">
        <f>Commandes!AE14*CONFIG!$D19</f>
        <v>0</v>
      </c>
      <c r="AF34" s="86">
        <f>Commandes!AF14*CONFIG!$D19</f>
        <v>0</v>
      </c>
      <c r="AG34" s="86">
        <f>Commandes!AG14*CONFIG!$D19</f>
        <v>0</v>
      </c>
      <c r="AH34" s="86">
        <f>Commandes!AH14*CONFIG!$D19</f>
        <v>0</v>
      </c>
      <c r="AI34" s="86">
        <f>Commandes!AI14*CONFIG!$D19</f>
        <v>0</v>
      </c>
      <c r="AJ34" s="86">
        <f>Commandes!AJ14*CONFIG!$D19</f>
        <v>0</v>
      </c>
      <c r="AK34" s="86">
        <f>Commandes!AK14*CONFIG!$D19</f>
        <v>0</v>
      </c>
      <c r="AL34" s="86">
        <f>Commandes!AL14*CONFIG!$D19</f>
        <v>0</v>
      </c>
      <c r="AM34" s="86">
        <f>Commandes!AM14*CONFIG!$D19</f>
        <v>0</v>
      </c>
      <c r="AN34" s="86">
        <f>Commandes!AN14*CONFIG!$D19</f>
        <v>0</v>
      </c>
      <c r="AO34" s="86">
        <f>Commandes!AO14*CONFIG!$D19</f>
        <v>0</v>
      </c>
      <c r="AP34" s="86">
        <f>Commandes!AP14*CONFIG!$D19</f>
        <v>0</v>
      </c>
      <c r="AQ34" s="86">
        <f>Commandes!AQ14*CONFIG!$D19</f>
        <v>0</v>
      </c>
      <c r="AR34" s="86">
        <f>Commandes!AR14*CONFIG!$D19</f>
        <v>0</v>
      </c>
      <c r="AS34" s="86">
        <f>Commandes!AS14*CONFIG!$D19</f>
        <v>0</v>
      </c>
      <c r="AT34" s="86">
        <f>Commandes!AT14*CONFIG!$D19</f>
        <v>0</v>
      </c>
      <c r="AU34" s="86">
        <f>Commandes!AU14*CONFIG!$D19</f>
        <v>0</v>
      </c>
      <c r="AV34" s="86">
        <f>Commandes!AV14*CONFIG!$D19</f>
        <v>0</v>
      </c>
      <c r="AW34" s="86">
        <f>Commandes!AW14*CONFIG!$D19</f>
        <v>0</v>
      </c>
      <c r="AX34" s="86">
        <f>Commandes!AX14*CONFIG!$D19</f>
        <v>0</v>
      </c>
      <c r="AY34" s="86">
        <f>Commandes!AY14*CONFIG!$D19</f>
        <v>0</v>
      </c>
      <c r="AZ34" s="86">
        <f>Commandes!AZ14*CONFIG!$D19</f>
        <v>0</v>
      </c>
      <c r="BA34" s="86">
        <f>Commandes!BA14*CONFIG!$D19</f>
        <v>0</v>
      </c>
      <c r="BB34" s="86">
        <f>Commandes!BB14*CONFIG!$D19</f>
        <v>0</v>
      </c>
      <c r="BC34" s="86">
        <f>Commandes!BC14*CONFIG!$D19</f>
        <v>0</v>
      </c>
      <c r="BD34" s="86">
        <f>Commandes!BD14*CONFIG!$D19</f>
        <v>0</v>
      </c>
      <c r="BE34" s="86">
        <f>Commandes!BE14*CONFIG!$D19</f>
        <v>0</v>
      </c>
      <c r="BF34" s="86">
        <f>Commandes!BF14*CONFIG!$D19</f>
        <v>0</v>
      </c>
      <c r="BG34" s="86">
        <f>Commandes!BG14*CONFIG!$D19</f>
        <v>0</v>
      </c>
      <c r="BH34" s="86">
        <f>Commandes!BH14*CONFIG!$D19</f>
        <v>0</v>
      </c>
      <c r="BI34" s="86">
        <f>Commandes!BI14*CONFIG!$D19</f>
        <v>0</v>
      </c>
      <c r="BJ34" s="86">
        <f>Commandes!BJ14*CONFIG!$D19</f>
        <v>0</v>
      </c>
      <c r="BK34" s="86">
        <f>Commandes!BK14*CONFIG!$D19</f>
        <v>0</v>
      </c>
      <c r="BL34" s="8"/>
    </row>
    <row r="35" spans="2:64" ht="14.25" customHeight="1" x14ac:dyDescent="0.3">
      <c r="B35" s="5"/>
      <c r="C35" s="85">
        <f>CONFIG!$C$20</f>
        <v>0</v>
      </c>
      <c r="D35" s="86">
        <f>Commandes!D15*CONFIG!$D20</f>
        <v>0</v>
      </c>
      <c r="E35" s="86">
        <f>Commandes!E15*CONFIG!$D20</f>
        <v>0</v>
      </c>
      <c r="F35" s="86">
        <f>Commandes!F15*CONFIG!$D20</f>
        <v>0</v>
      </c>
      <c r="G35" s="86">
        <f>Commandes!G15*CONFIG!$D20</f>
        <v>0</v>
      </c>
      <c r="H35" s="86">
        <f>Commandes!H15*CONFIG!$D20</f>
        <v>0</v>
      </c>
      <c r="I35" s="86">
        <f>Commandes!I15*CONFIG!$D20</f>
        <v>0</v>
      </c>
      <c r="J35" s="86">
        <f>Commandes!J15*CONFIG!$D20</f>
        <v>0</v>
      </c>
      <c r="K35" s="86">
        <f>Commandes!K15*CONFIG!$D20</f>
        <v>0</v>
      </c>
      <c r="L35" s="86">
        <f>Commandes!L15*CONFIG!$D20</f>
        <v>0</v>
      </c>
      <c r="M35" s="86">
        <f>Commandes!M15*CONFIG!$D20</f>
        <v>0</v>
      </c>
      <c r="N35" s="86">
        <f>Commandes!N15*CONFIG!$D20</f>
        <v>0</v>
      </c>
      <c r="O35" s="86">
        <f>Commandes!O15*CONFIG!$D20</f>
        <v>0</v>
      </c>
      <c r="P35" s="86">
        <f>Commandes!P15*CONFIG!$D20</f>
        <v>0</v>
      </c>
      <c r="Q35" s="86">
        <f>Commandes!Q15*CONFIG!$D20</f>
        <v>0</v>
      </c>
      <c r="R35" s="86">
        <f>Commandes!R15*CONFIG!$D20</f>
        <v>0</v>
      </c>
      <c r="S35" s="86">
        <f>Commandes!S15*CONFIG!$D20</f>
        <v>0</v>
      </c>
      <c r="T35" s="86">
        <f>Commandes!T15*CONFIG!$D20</f>
        <v>0</v>
      </c>
      <c r="U35" s="86">
        <f>Commandes!U15*CONFIG!$D20</f>
        <v>0</v>
      </c>
      <c r="V35" s="86">
        <f>Commandes!V15*CONFIG!$D20</f>
        <v>0</v>
      </c>
      <c r="W35" s="86">
        <f>Commandes!W15*CONFIG!$D20</f>
        <v>0</v>
      </c>
      <c r="X35" s="86">
        <f>Commandes!X15*CONFIG!$D20</f>
        <v>0</v>
      </c>
      <c r="Y35" s="86">
        <f>Commandes!Y15*CONFIG!$D20</f>
        <v>0</v>
      </c>
      <c r="Z35" s="86">
        <f>Commandes!Z15*CONFIG!$D20</f>
        <v>0</v>
      </c>
      <c r="AA35" s="86">
        <f>Commandes!AA15*CONFIG!$D20</f>
        <v>0</v>
      </c>
      <c r="AB35" s="86">
        <f>Commandes!AB15*CONFIG!$D20</f>
        <v>0</v>
      </c>
      <c r="AC35" s="86">
        <f>Commandes!AC15*CONFIG!$D20</f>
        <v>0</v>
      </c>
      <c r="AD35" s="86">
        <f>Commandes!AD15*CONFIG!$D20</f>
        <v>0</v>
      </c>
      <c r="AE35" s="86">
        <f>Commandes!AE15*CONFIG!$D20</f>
        <v>0</v>
      </c>
      <c r="AF35" s="86">
        <f>Commandes!AF15*CONFIG!$D20</f>
        <v>0</v>
      </c>
      <c r="AG35" s="86">
        <f>Commandes!AG15*CONFIG!$D20</f>
        <v>0</v>
      </c>
      <c r="AH35" s="86">
        <f>Commandes!AH15*CONFIG!$D20</f>
        <v>0</v>
      </c>
      <c r="AI35" s="86">
        <f>Commandes!AI15*CONFIG!$D20</f>
        <v>0</v>
      </c>
      <c r="AJ35" s="86">
        <f>Commandes!AJ15*CONFIG!$D20</f>
        <v>0</v>
      </c>
      <c r="AK35" s="86">
        <f>Commandes!AK15*CONFIG!$D20</f>
        <v>0</v>
      </c>
      <c r="AL35" s="86">
        <f>Commandes!AL15*CONFIG!$D20</f>
        <v>0</v>
      </c>
      <c r="AM35" s="86">
        <f>Commandes!AM15*CONFIG!$D20</f>
        <v>0</v>
      </c>
      <c r="AN35" s="86">
        <f>Commandes!AN15*CONFIG!$D20</f>
        <v>0</v>
      </c>
      <c r="AO35" s="86">
        <f>Commandes!AO15*CONFIG!$D20</f>
        <v>0</v>
      </c>
      <c r="AP35" s="86">
        <f>Commandes!AP15*CONFIG!$D20</f>
        <v>0</v>
      </c>
      <c r="AQ35" s="86">
        <f>Commandes!AQ15*CONFIG!$D20</f>
        <v>0</v>
      </c>
      <c r="AR35" s="86">
        <f>Commandes!AR15*CONFIG!$D20</f>
        <v>0</v>
      </c>
      <c r="AS35" s="86">
        <f>Commandes!AS15*CONFIG!$D20</f>
        <v>0</v>
      </c>
      <c r="AT35" s="86">
        <f>Commandes!AT15*CONFIG!$D20</f>
        <v>0</v>
      </c>
      <c r="AU35" s="86">
        <f>Commandes!AU15*CONFIG!$D20</f>
        <v>0</v>
      </c>
      <c r="AV35" s="86">
        <f>Commandes!AV15*CONFIG!$D20</f>
        <v>0</v>
      </c>
      <c r="AW35" s="86">
        <f>Commandes!AW15*CONFIG!$D20</f>
        <v>0</v>
      </c>
      <c r="AX35" s="86">
        <f>Commandes!AX15*CONFIG!$D20</f>
        <v>0</v>
      </c>
      <c r="AY35" s="86">
        <f>Commandes!AY15*CONFIG!$D20</f>
        <v>0</v>
      </c>
      <c r="AZ35" s="86">
        <f>Commandes!AZ15*CONFIG!$D20</f>
        <v>0</v>
      </c>
      <c r="BA35" s="86">
        <f>Commandes!BA15*CONFIG!$D20</f>
        <v>0</v>
      </c>
      <c r="BB35" s="86">
        <f>Commandes!BB15*CONFIG!$D20</f>
        <v>0</v>
      </c>
      <c r="BC35" s="86">
        <f>Commandes!BC15*CONFIG!$D20</f>
        <v>0</v>
      </c>
      <c r="BD35" s="86">
        <f>Commandes!BD15*CONFIG!$D20</f>
        <v>0</v>
      </c>
      <c r="BE35" s="86">
        <f>Commandes!BE15*CONFIG!$D20</f>
        <v>0</v>
      </c>
      <c r="BF35" s="86">
        <f>Commandes!BF15*CONFIG!$D20</f>
        <v>0</v>
      </c>
      <c r="BG35" s="86">
        <f>Commandes!BG15*CONFIG!$D20</f>
        <v>0</v>
      </c>
      <c r="BH35" s="86">
        <f>Commandes!BH15*CONFIG!$D20</f>
        <v>0</v>
      </c>
      <c r="BI35" s="86">
        <f>Commandes!BI15*CONFIG!$D20</f>
        <v>0</v>
      </c>
      <c r="BJ35" s="86">
        <f>Commandes!BJ15*CONFIG!$D20</f>
        <v>0</v>
      </c>
      <c r="BK35" s="86">
        <f>Commandes!BK15*CONFIG!$D20</f>
        <v>0</v>
      </c>
      <c r="BL35" s="8"/>
    </row>
    <row r="36" spans="2:64" ht="14.25" customHeight="1" x14ac:dyDescent="0.3">
      <c r="B36" s="5"/>
      <c r="C36" s="85">
        <f>CONFIG!$C$21</f>
        <v>0</v>
      </c>
      <c r="D36" s="86">
        <f>Commandes!D16*CONFIG!$D21</f>
        <v>0</v>
      </c>
      <c r="E36" s="86">
        <f>Commandes!E16*CONFIG!$D21</f>
        <v>0</v>
      </c>
      <c r="F36" s="86">
        <f>Commandes!F16*CONFIG!$D21</f>
        <v>0</v>
      </c>
      <c r="G36" s="86">
        <f>Commandes!G16*CONFIG!$D21</f>
        <v>0</v>
      </c>
      <c r="H36" s="86">
        <f>Commandes!H16*CONFIG!$D21</f>
        <v>0</v>
      </c>
      <c r="I36" s="86">
        <f>Commandes!I16*CONFIG!$D21</f>
        <v>0</v>
      </c>
      <c r="J36" s="86">
        <f>Commandes!J16*CONFIG!$D21</f>
        <v>0</v>
      </c>
      <c r="K36" s="86">
        <f>Commandes!K16*CONFIG!$D21</f>
        <v>0</v>
      </c>
      <c r="L36" s="86">
        <f>Commandes!L16*CONFIG!$D21</f>
        <v>0</v>
      </c>
      <c r="M36" s="86">
        <f>Commandes!M16*CONFIG!$D21</f>
        <v>0</v>
      </c>
      <c r="N36" s="86">
        <f>Commandes!N16*CONFIG!$D21</f>
        <v>0</v>
      </c>
      <c r="O36" s="86">
        <f>Commandes!O16*CONFIG!$D21</f>
        <v>0</v>
      </c>
      <c r="P36" s="86">
        <f>Commandes!P16*CONFIG!$D21</f>
        <v>0</v>
      </c>
      <c r="Q36" s="86">
        <f>Commandes!Q16*CONFIG!$D21</f>
        <v>0</v>
      </c>
      <c r="R36" s="86">
        <f>Commandes!R16*CONFIG!$D21</f>
        <v>0</v>
      </c>
      <c r="S36" s="86">
        <f>Commandes!S16*CONFIG!$D21</f>
        <v>0</v>
      </c>
      <c r="T36" s="86">
        <f>Commandes!T16*CONFIG!$D21</f>
        <v>0</v>
      </c>
      <c r="U36" s="86">
        <f>Commandes!U16*CONFIG!$D21</f>
        <v>0</v>
      </c>
      <c r="V36" s="86">
        <f>Commandes!V16*CONFIG!$D21</f>
        <v>0</v>
      </c>
      <c r="W36" s="86">
        <f>Commandes!W16*CONFIG!$D21</f>
        <v>0</v>
      </c>
      <c r="X36" s="86">
        <f>Commandes!X16*CONFIG!$D21</f>
        <v>0</v>
      </c>
      <c r="Y36" s="86">
        <f>Commandes!Y16*CONFIG!$D21</f>
        <v>0</v>
      </c>
      <c r="Z36" s="86">
        <f>Commandes!Z16*CONFIG!$D21</f>
        <v>0</v>
      </c>
      <c r="AA36" s="86">
        <f>Commandes!AA16*CONFIG!$D21</f>
        <v>0</v>
      </c>
      <c r="AB36" s="86">
        <f>Commandes!AB16*CONFIG!$D21</f>
        <v>0</v>
      </c>
      <c r="AC36" s="86">
        <f>Commandes!AC16*CONFIG!$D21</f>
        <v>0</v>
      </c>
      <c r="AD36" s="86">
        <f>Commandes!AD16*CONFIG!$D21</f>
        <v>0</v>
      </c>
      <c r="AE36" s="86">
        <f>Commandes!AE16*CONFIG!$D21</f>
        <v>0</v>
      </c>
      <c r="AF36" s="86">
        <f>Commandes!AF16*CONFIG!$D21</f>
        <v>0</v>
      </c>
      <c r="AG36" s="86">
        <f>Commandes!AG16*CONFIG!$D21</f>
        <v>0</v>
      </c>
      <c r="AH36" s="86">
        <f>Commandes!AH16*CONFIG!$D21</f>
        <v>0</v>
      </c>
      <c r="AI36" s="86">
        <f>Commandes!AI16*CONFIG!$D21</f>
        <v>0</v>
      </c>
      <c r="AJ36" s="86">
        <f>Commandes!AJ16*CONFIG!$D21</f>
        <v>0</v>
      </c>
      <c r="AK36" s="86">
        <f>Commandes!AK16*CONFIG!$D21</f>
        <v>0</v>
      </c>
      <c r="AL36" s="86">
        <f>Commandes!AL16*CONFIG!$D21</f>
        <v>0</v>
      </c>
      <c r="AM36" s="86">
        <f>Commandes!AM16*CONFIG!$D21</f>
        <v>0</v>
      </c>
      <c r="AN36" s="86">
        <f>Commandes!AN16*CONFIG!$D21</f>
        <v>0</v>
      </c>
      <c r="AO36" s="86">
        <f>Commandes!AO16*CONFIG!$D21</f>
        <v>0</v>
      </c>
      <c r="AP36" s="86">
        <f>Commandes!AP16*CONFIG!$D21</f>
        <v>0</v>
      </c>
      <c r="AQ36" s="86">
        <f>Commandes!AQ16*CONFIG!$D21</f>
        <v>0</v>
      </c>
      <c r="AR36" s="86">
        <f>Commandes!AR16*CONFIG!$D21</f>
        <v>0</v>
      </c>
      <c r="AS36" s="86">
        <f>Commandes!AS16*CONFIG!$D21</f>
        <v>0</v>
      </c>
      <c r="AT36" s="86">
        <f>Commandes!AT16*CONFIG!$D21</f>
        <v>0</v>
      </c>
      <c r="AU36" s="86">
        <f>Commandes!AU16*CONFIG!$D21</f>
        <v>0</v>
      </c>
      <c r="AV36" s="86">
        <f>Commandes!AV16*CONFIG!$D21</f>
        <v>0</v>
      </c>
      <c r="AW36" s="86">
        <f>Commandes!AW16*CONFIG!$D21</f>
        <v>0</v>
      </c>
      <c r="AX36" s="86">
        <f>Commandes!AX16*CONFIG!$D21</f>
        <v>0</v>
      </c>
      <c r="AY36" s="86">
        <f>Commandes!AY16*CONFIG!$D21</f>
        <v>0</v>
      </c>
      <c r="AZ36" s="86">
        <f>Commandes!AZ16*CONFIG!$D21</f>
        <v>0</v>
      </c>
      <c r="BA36" s="86">
        <f>Commandes!BA16*CONFIG!$D21</f>
        <v>0</v>
      </c>
      <c r="BB36" s="86">
        <f>Commandes!BB16*CONFIG!$D21</f>
        <v>0</v>
      </c>
      <c r="BC36" s="86">
        <f>Commandes!BC16*CONFIG!$D21</f>
        <v>0</v>
      </c>
      <c r="BD36" s="86">
        <f>Commandes!BD16*CONFIG!$D21</f>
        <v>0</v>
      </c>
      <c r="BE36" s="86">
        <f>Commandes!BE16*CONFIG!$D21</f>
        <v>0</v>
      </c>
      <c r="BF36" s="86">
        <f>Commandes!BF16*CONFIG!$D21</f>
        <v>0</v>
      </c>
      <c r="BG36" s="86">
        <f>Commandes!BG16*CONFIG!$D21</f>
        <v>0</v>
      </c>
      <c r="BH36" s="86">
        <f>Commandes!BH16*CONFIG!$D21</f>
        <v>0</v>
      </c>
      <c r="BI36" s="86">
        <f>Commandes!BI16*CONFIG!$D21</f>
        <v>0</v>
      </c>
      <c r="BJ36" s="86">
        <f>Commandes!BJ16*CONFIG!$D21</f>
        <v>0</v>
      </c>
      <c r="BK36" s="86">
        <f>Commandes!BK16*CONFIG!$D21</f>
        <v>0</v>
      </c>
      <c r="BL36" s="8"/>
    </row>
    <row r="37" spans="2:64" ht="14.25" customHeight="1" x14ac:dyDescent="0.3">
      <c r="B37" s="5"/>
      <c r="C37" s="85">
        <f>CONFIG!$C$22</f>
        <v>0</v>
      </c>
      <c r="D37" s="86">
        <f>Commandes!D17*CONFIG!$D22</f>
        <v>0</v>
      </c>
      <c r="E37" s="86">
        <f>Commandes!E17*CONFIG!$D22</f>
        <v>0</v>
      </c>
      <c r="F37" s="86">
        <f>Commandes!F17*CONFIG!$D22</f>
        <v>0</v>
      </c>
      <c r="G37" s="86">
        <f>Commandes!G17*CONFIG!$D22</f>
        <v>0</v>
      </c>
      <c r="H37" s="86">
        <f>Commandes!H17*CONFIG!$D22</f>
        <v>0</v>
      </c>
      <c r="I37" s="86">
        <f>Commandes!I17*CONFIG!$D22</f>
        <v>0</v>
      </c>
      <c r="J37" s="86">
        <f>Commandes!J17*CONFIG!$D22</f>
        <v>0</v>
      </c>
      <c r="K37" s="86">
        <f>Commandes!K17*CONFIG!$D22</f>
        <v>0</v>
      </c>
      <c r="L37" s="86">
        <f>Commandes!L17*CONFIG!$D22</f>
        <v>0</v>
      </c>
      <c r="M37" s="86">
        <f>Commandes!M17*CONFIG!$D22</f>
        <v>0</v>
      </c>
      <c r="N37" s="86">
        <f>Commandes!N17*CONFIG!$D22</f>
        <v>0</v>
      </c>
      <c r="O37" s="86">
        <f>Commandes!O17*CONFIG!$D22</f>
        <v>0</v>
      </c>
      <c r="P37" s="86">
        <f>Commandes!P17*CONFIG!$D22</f>
        <v>0</v>
      </c>
      <c r="Q37" s="86">
        <f>Commandes!Q17*CONFIG!$D22</f>
        <v>0</v>
      </c>
      <c r="R37" s="86">
        <f>Commandes!R17*CONFIG!$D22</f>
        <v>0</v>
      </c>
      <c r="S37" s="86">
        <f>Commandes!S17*CONFIG!$D22</f>
        <v>0</v>
      </c>
      <c r="T37" s="86">
        <f>Commandes!T17*CONFIG!$D22</f>
        <v>0</v>
      </c>
      <c r="U37" s="86">
        <f>Commandes!U17*CONFIG!$D22</f>
        <v>0</v>
      </c>
      <c r="V37" s="86">
        <f>Commandes!V17*CONFIG!$D22</f>
        <v>0</v>
      </c>
      <c r="W37" s="86">
        <f>Commandes!W17*CONFIG!$D22</f>
        <v>0</v>
      </c>
      <c r="X37" s="86">
        <f>Commandes!X17*CONFIG!$D22</f>
        <v>0</v>
      </c>
      <c r="Y37" s="86">
        <f>Commandes!Y17*CONFIG!$D22</f>
        <v>0</v>
      </c>
      <c r="Z37" s="86">
        <f>Commandes!Z17*CONFIG!$D22</f>
        <v>0</v>
      </c>
      <c r="AA37" s="86">
        <f>Commandes!AA17*CONFIG!$D22</f>
        <v>0</v>
      </c>
      <c r="AB37" s="86">
        <f>Commandes!AB17*CONFIG!$D22</f>
        <v>0</v>
      </c>
      <c r="AC37" s="86">
        <f>Commandes!AC17*CONFIG!$D22</f>
        <v>0</v>
      </c>
      <c r="AD37" s="86">
        <f>Commandes!AD17*CONFIG!$D22</f>
        <v>0</v>
      </c>
      <c r="AE37" s="86">
        <f>Commandes!AE17*CONFIG!$D22</f>
        <v>0</v>
      </c>
      <c r="AF37" s="86">
        <f>Commandes!AF17*CONFIG!$D22</f>
        <v>0</v>
      </c>
      <c r="AG37" s="86">
        <f>Commandes!AG17*CONFIG!$D22</f>
        <v>0</v>
      </c>
      <c r="AH37" s="86">
        <f>Commandes!AH17*CONFIG!$D22</f>
        <v>0</v>
      </c>
      <c r="AI37" s="86">
        <f>Commandes!AI17*CONFIG!$D22</f>
        <v>0</v>
      </c>
      <c r="AJ37" s="86">
        <f>Commandes!AJ17*CONFIG!$D22</f>
        <v>0</v>
      </c>
      <c r="AK37" s="86">
        <f>Commandes!AK17*CONFIG!$D22</f>
        <v>0</v>
      </c>
      <c r="AL37" s="86">
        <f>Commandes!AL17*CONFIG!$D22</f>
        <v>0</v>
      </c>
      <c r="AM37" s="86">
        <f>Commandes!AM17*CONFIG!$D22</f>
        <v>0</v>
      </c>
      <c r="AN37" s="86">
        <f>Commandes!AN17*CONFIG!$D22</f>
        <v>0</v>
      </c>
      <c r="AO37" s="86">
        <f>Commandes!AO17*CONFIG!$D22</f>
        <v>0</v>
      </c>
      <c r="AP37" s="86">
        <f>Commandes!AP17*CONFIG!$D22</f>
        <v>0</v>
      </c>
      <c r="AQ37" s="86">
        <f>Commandes!AQ17*CONFIG!$D22</f>
        <v>0</v>
      </c>
      <c r="AR37" s="86">
        <f>Commandes!AR17*CONFIG!$D22</f>
        <v>0</v>
      </c>
      <c r="AS37" s="86">
        <f>Commandes!AS17*CONFIG!$D22</f>
        <v>0</v>
      </c>
      <c r="AT37" s="86">
        <f>Commandes!AT17*CONFIG!$D22</f>
        <v>0</v>
      </c>
      <c r="AU37" s="86">
        <f>Commandes!AU17*CONFIG!$D22</f>
        <v>0</v>
      </c>
      <c r="AV37" s="86">
        <f>Commandes!AV17*CONFIG!$D22</f>
        <v>0</v>
      </c>
      <c r="AW37" s="86">
        <f>Commandes!AW17*CONFIG!$D22</f>
        <v>0</v>
      </c>
      <c r="AX37" s="86">
        <f>Commandes!AX17*CONFIG!$D22</f>
        <v>0</v>
      </c>
      <c r="AY37" s="86">
        <f>Commandes!AY17*CONFIG!$D22</f>
        <v>0</v>
      </c>
      <c r="AZ37" s="86">
        <f>Commandes!AZ17*CONFIG!$D22</f>
        <v>0</v>
      </c>
      <c r="BA37" s="86">
        <f>Commandes!BA17*CONFIG!$D22</f>
        <v>0</v>
      </c>
      <c r="BB37" s="86">
        <f>Commandes!BB17*CONFIG!$D22</f>
        <v>0</v>
      </c>
      <c r="BC37" s="86">
        <f>Commandes!BC17*CONFIG!$D22</f>
        <v>0</v>
      </c>
      <c r="BD37" s="86">
        <f>Commandes!BD17*CONFIG!$D22</f>
        <v>0</v>
      </c>
      <c r="BE37" s="86">
        <f>Commandes!BE17*CONFIG!$D22</f>
        <v>0</v>
      </c>
      <c r="BF37" s="86">
        <f>Commandes!BF17*CONFIG!$D22</f>
        <v>0</v>
      </c>
      <c r="BG37" s="86">
        <f>Commandes!BG17*CONFIG!$D22</f>
        <v>0</v>
      </c>
      <c r="BH37" s="86">
        <f>Commandes!BH17*CONFIG!$D22</f>
        <v>0</v>
      </c>
      <c r="BI37" s="86">
        <f>Commandes!BI17*CONFIG!$D22</f>
        <v>0</v>
      </c>
      <c r="BJ37" s="86">
        <f>Commandes!BJ17*CONFIG!$D22</f>
        <v>0</v>
      </c>
      <c r="BK37" s="86">
        <f>Commandes!BK17*CONFIG!$D22</f>
        <v>0</v>
      </c>
      <c r="BL37" s="8"/>
    </row>
    <row r="38" spans="2:64" ht="14.25" customHeight="1" x14ac:dyDescent="0.3">
      <c r="B38" s="5"/>
      <c r="C38" s="85">
        <f>CONFIG!$C$23</f>
        <v>0</v>
      </c>
      <c r="D38" s="86">
        <f>Commandes!D18*CONFIG!$D23</f>
        <v>0</v>
      </c>
      <c r="E38" s="86">
        <f>Commandes!E18*CONFIG!$D23</f>
        <v>0</v>
      </c>
      <c r="F38" s="86">
        <f>Commandes!F18*CONFIG!$D23</f>
        <v>0</v>
      </c>
      <c r="G38" s="86">
        <f>Commandes!G18*CONFIG!$D23</f>
        <v>0</v>
      </c>
      <c r="H38" s="86">
        <f>Commandes!H18*CONFIG!$D23</f>
        <v>0</v>
      </c>
      <c r="I38" s="86">
        <f>Commandes!I18*CONFIG!$D23</f>
        <v>0</v>
      </c>
      <c r="J38" s="86">
        <f>Commandes!J18*CONFIG!$D23</f>
        <v>0</v>
      </c>
      <c r="K38" s="86">
        <f>Commandes!K18*CONFIG!$D23</f>
        <v>0</v>
      </c>
      <c r="L38" s="86">
        <f>Commandes!L18*CONFIG!$D23</f>
        <v>0</v>
      </c>
      <c r="M38" s="86">
        <f>Commandes!M18*CONFIG!$D23</f>
        <v>0</v>
      </c>
      <c r="N38" s="86">
        <f>Commandes!N18*CONFIG!$D23</f>
        <v>0</v>
      </c>
      <c r="O38" s="86">
        <f>Commandes!O18*CONFIG!$D23</f>
        <v>0</v>
      </c>
      <c r="P38" s="86">
        <f>Commandes!P18*CONFIG!$D23</f>
        <v>0</v>
      </c>
      <c r="Q38" s="86">
        <f>Commandes!Q18*CONFIG!$D23</f>
        <v>0</v>
      </c>
      <c r="R38" s="86">
        <f>Commandes!R18*CONFIG!$D23</f>
        <v>0</v>
      </c>
      <c r="S38" s="86">
        <f>Commandes!S18*CONFIG!$D23</f>
        <v>0</v>
      </c>
      <c r="T38" s="86">
        <f>Commandes!T18*CONFIG!$D23</f>
        <v>0</v>
      </c>
      <c r="U38" s="86">
        <f>Commandes!U18*CONFIG!$D23</f>
        <v>0</v>
      </c>
      <c r="V38" s="86">
        <f>Commandes!V18*CONFIG!$D23</f>
        <v>0</v>
      </c>
      <c r="W38" s="86">
        <f>Commandes!W18*CONFIG!$D23</f>
        <v>0</v>
      </c>
      <c r="X38" s="86">
        <f>Commandes!X18*CONFIG!$D23</f>
        <v>0</v>
      </c>
      <c r="Y38" s="86">
        <f>Commandes!Y18*CONFIG!$D23</f>
        <v>0</v>
      </c>
      <c r="Z38" s="86">
        <f>Commandes!Z18*CONFIG!$D23</f>
        <v>0</v>
      </c>
      <c r="AA38" s="86">
        <f>Commandes!AA18*CONFIG!$D23</f>
        <v>0</v>
      </c>
      <c r="AB38" s="86">
        <f>Commandes!AB18*CONFIG!$D23</f>
        <v>0</v>
      </c>
      <c r="AC38" s="86">
        <f>Commandes!AC18*CONFIG!$D23</f>
        <v>0</v>
      </c>
      <c r="AD38" s="86">
        <f>Commandes!AD18*CONFIG!$D23</f>
        <v>0</v>
      </c>
      <c r="AE38" s="86">
        <f>Commandes!AE18*CONFIG!$D23</f>
        <v>0</v>
      </c>
      <c r="AF38" s="86">
        <f>Commandes!AF18*CONFIG!$D23</f>
        <v>0</v>
      </c>
      <c r="AG38" s="86">
        <f>Commandes!AG18*CONFIG!$D23</f>
        <v>0</v>
      </c>
      <c r="AH38" s="86">
        <f>Commandes!AH18*CONFIG!$D23</f>
        <v>0</v>
      </c>
      <c r="AI38" s="86">
        <f>Commandes!AI18*CONFIG!$D23</f>
        <v>0</v>
      </c>
      <c r="AJ38" s="86">
        <f>Commandes!AJ18*CONFIG!$D23</f>
        <v>0</v>
      </c>
      <c r="AK38" s="86">
        <f>Commandes!AK18*CONFIG!$D23</f>
        <v>0</v>
      </c>
      <c r="AL38" s="86">
        <f>Commandes!AL18*CONFIG!$D23</f>
        <v>0</v>
      </c>
      <c r="AM38" s="86">
        <f>Commandes!AM18*CONFIG!$D23</f>
        <v>0</v>
      </c>
      <c r="AN38" s="86">
        <f>Commandes!AN18*CONFIG!$D23</f>
        <v>0</v>
      </c>
      <c r="AO38" s="86">
        <f>Commandes!AO18*CONFIG!$D23</f>
        <v>0</v>
      </c>
      <c r="AP38" s="86">
        <f>Commandes!AP18*CONFIG!$D23</f>
        <v>0</v>
      </c>
      <c r="AQ38" s="86">
        <f>Commandes!AQ18*CONFIG!$D23</f>
        <v>0</v>
      </c>
      <c r="AR38" s="86">
        <f>Commandes!AR18*CONFIG!$D23</f>
        <v>0</v>
      </c>
      <c r="AS38" s="86">
        <f>Commandes!AS18*CONFIG!$D23</f>
        <v>0</v>
      </c>
      <c r="AT38" s="86">
        <f>Commandes!AT18*CONFIG!$D23</f>
        <v>0</v>
      </c>
      <c r="AU38" s="86">
        <f>Commandes!AU18*CONFIG!$D23</f>
        <v>0</v>
      </c>
      <c r="AV38" s="86">
        <f>Commandes!AV18*CONFIG!$D23</f>
        <v>0</v>
      </c>
      <c r="AW38" s="86">
        <f>Commandes!AW18*CONFIG!$D23</f>
        <v>0</v>
      </c>
      <c r="AX38" s="86">
        <f>Commandes!AX18*CONFIG!$D23</f>
        <v>0</v>
      </c>
      <c r="AY38" s="86">
        <f>Commandes!AY18*CONFIG!$D23</f>
        <v>0</v>
      </c>
      <c r="AZ38" s="86">
        <f>Commandes!AZ18*CONFIG!$D23</f>
        <v>0</v>
      </c>
      <c r="BA38" s="86">
        <f>Commandes!BA18*CONFIG!$D23</f>
        <v>0</v>
      </c>
      <c r="BB38" s="86">
        <f>Commandes!BB18*CONFIG!$D23</f>
        <v>0</v>
      </c>
      <c r="BC38" s="86">
        <f>Commandes!BC18*CONFIG!$D23</f>
        <v>0</v>
      </c>
      <c r="BD38" s="86">
        <f>Commandes!BD18*CONFIG!$D23</f>
        <v>0</v>
      </c>
      <c r="BE38" s="86">
        <f>Commandes!BE18*CONFIG!$D23</f>
        <v>0</v>
      </c>
      <c r="BF38" s="86">
        <f>Commandes!BF18*CONFIG!$D23</f>
        <v>0</v>
      </c>
      <c r="BG38" s="86">
        <f>Commandes!BG18*CONFIG!$D23</f>
        <v>0</v>
      </c>
      <c r="BH38" s="86">
        <f>Commandes!BH18*CONFIG!$D23</f>
        <v>0</v>
      </c>
      <c r="BI38" s="86">
        <f>Commandes!BI18*CONFIG!$D23</f>
        <v>0</v>
      </c>
      <c r="BJ38" s="86">
        <f>Commandes!BJ18*CONFIG!$D23</f>
        <v>0</v>
      </c>
      <c r="BK38" s="86">
        <f>Commandes!BK18*CONFIG!$D23</f>
        <v>0</v>
      </c>
      <c r="BL38" s="8"/>
    </row>
    <row r="39" spans="2:64" ht="14.25" customHeight="1" x14ac:dyDescent="0.3">
      <c r="B39" s="5"/>
      <c r="C39" s="85">
        <f>CONFIG!$C$24</f>
        <v>0</v>
      </c>
      <c r="D39" s="86">
        <f>Commandes!D19*CONFIG!$D24</f>
        <v>0</v>
      </c>
      <c r="E39" s="86">
        <f>Commandes!E19*CONFIG!$D24</f>
        <v>0</v>
      </c>
      <c r="F39" s="86">
        <f>Commandes!F19*CONFIG!$D24</f>
        <v>0</v>
      </c>
      <c r="G39" s="86">
        <f>Commandes!G19*CONFIG!$D24</f>
        <v>0</v>
      </c>
      <c r="H39" s="86">
        <f>Commandes!H19*CONFIG!$D24</f>
        <v>0</v>
      </c>
      <c r="I39" s="86">
        <f>Commandes!I19*CONFIG!$D24</f>
        <v>0</v>
      </c>
      <c r="J39" s="86">
        <f>Commandes!J19*CONFIG!$D24</f>
        <v>0</v>
      </c>
      <c r="K39" s="86">
        <f>Commandes!K19*CONFIG!$D24</f>
        <v>0</v>
      </c>
      <c r="L39" s="86">
        <f>Commandes!L19*CONFIG!$D24</f>
        <v>0</v>
      </c>
      <c r="M39" s="86">
        <f>Commandes!M19*CONFIG!$D24</f>
        <v>0</v>
      </c>
      <c r="N39" s="86">
        <f>Commandes!N19*CONFIG!$D24</f>
        <v>0</v>
      </c>
      <c r="O39" s="86">
        <f>Commandes!O19*CONFIG!$D24</f>
        <v>0</v>
      </c>
      <c r="P39" s="86">
        <f>Commandes!P19*CONFIG!$D24</f>
        <v>0</v>
      </c>
      <c r="Q39" s="86">
        <f>Commandes!Q19*CONFIG!$D24</f>
        <v>0</v>
      </c>
      <c r="R39" s="86">
        <f>Commandes!R19*CONFIG!$D24</f>
        <v>0</v>
      </c>
      <c r="S39" s="86">
        <f>Commandes!S19*CONFIG!$D24</f>
        <v>0</v>
      </c>
      <c r="T39" s="86">
        <f>Commandes!T19*CONFIG!$D24</f>
        <v>0</v>
      </c>
      <c r="U39" s="86">
        <f>Commandes!U19*CONFIG!$D24</f>
        <v>0</v>
      </c>
      <c r="V39" s="86">
        <f>Commandes!V19*CONFIG!$D24</f>
        <v>0</v>
      </c>
      <c r="W39" s="86">
        <f>Commandes!W19*CONFIG!$D24</f>
        <v>0</v>
      </c>
      <c r="X39" s="86">
        <f>Commandes!X19*CONFIG!$D24</f>
        <v>0</v>
      </c>
      <c r="Y39" s="86">
        <f>Commandes!Y19*CONFIG!$D24</f>
        <v>0</v>
      </c>
      <c r="Z39" s="86">
        <f>Commandes!Z19*CONFIG!$D24</f>
        <v>0</v>
      </c>
      <c r="AA39" s="86">
        <f>Commandes!AA19*CONFIG!$D24</f>
        <v>0</v>
      </c>
      <c r="AB39" s="86">
        <f>Commandes!AB19*CONFIG!$D24</f>
        <v>0</v>
      </c>
      <c r="AC39" s="86">
        <f>Commandes!AC19*CONFIG!$D24</f>
        <v>0</v>
      </c>
      <c r="AD39" s="86">
        <f>Commandes!AD19*CONFIG!$D24</f>
        <v>0</v>
      </c>
      <c r="AE39" s="86">
        <f>Commandes!AE19*CONFIG!$D24</f>
        <v>0</v>
      </c>
      <c r="AF39" s="86">
        <f>Commandes!AF19*CONFIG!$D24</f>
        <v>0</v>
      </c>
      <c r="AG39" s="86">
        <f>Commandes!AG19*CONFIG!$D24</f>
        <v>0</v>
      </c>
      <c r="AH39" s="86">
        <f>Commandes!AH19*CONFIG!$D24</f>
        <v>0</v>
      </c>
      <c r="AI39" s="86">
        <f>Commandes!AI19*CONFIG!$D24</f>
        <v>0</v>
      </c>
      <c r="AJ39" s="86">
        <f>Commandes!AJ19*CONFIG!$D24</f>
        <v>0</v>
      </c>
      <c r="AK39" s="86">
        <f>Commandes!AK19*CONFIG!$D24</f>
        <v>0</v>
      </c>
      <c r="AL39" s="86">
        <f>Commandes!AL19*CONFIG!$D24</f>
        <v>0</v>
      </c>
      <c r="AM39" s="86">
        <f>Commandes!AM19*CONFIG!$D24</f>
        <v>0</v>
      </c>
      <c r="AN39" s="86">
        <f>Commandes!AN19*CONFIG!$D24</f>
        <v>0</v>
      </c>
      <c r="AO39" s="86">
        <f>Commandes!AO19*CONFIG!$D24</f>
        <v>0</v>
      </c>
      <c r="AP39" s="86">
        <f>Commandes!AP19*CONFIG!$D24</f>
        <v>0</v>
      </c>
      <c r="AQ39" s="86">
        <f>Commandes!AQ19*CONFIG!$D24</f>
        <v>0</v>
      </c>
      <c r="AR39" s="86">
        <f>Commandes!AR19*CONFIG!$D24</f>
        <v>0</v>
      </c>
      <c r="AS39" s="86">
        <f>Commandes!AS19*CONFIG!$D24</f>
        <v>0</v>
      </c>
      <c r="AT39" s="86">
        <f>Commandes!AT19*CONFIG!$D24</f>
        <v>0</v>
      </c>
      <c r="AU39" s="86">
        <f>Commandes!AU19*CONFIG!$D24</f>
        <v>0</v>
      </c>
      <c r="AV39" s="86">
        <f>Commandes!AV19*CONFIG!$D24</f>
        <v>0</v>
      </c>
      <c r="AW39" s="86">
        <f>Commandes!AW19*CONFIG!$D24</f>
        <v>0</v>
      </c>
      <c r="AX39" s="86">
        <f>Commandes!AX19*CONFIG!$D24</f>
        <v>0</v>
      </c>
      <c r="AY39" s="86">
        <f>Commandes!AY19*CONFIG!$D24</f>
        <v>0</v>
      </c>
      <c r="AZ39" s="86">
        <f>Commandes!AZ19*CONFIG!$D24</f>
        <v>0</v>
      </c>
      <c r="BA39" s="86">
        <f>Commandes!BA19*CONFIG!$D24</f>
        <v>0</v>
      </c>
      <c r="BB39" s="86">
        <f>Commandes!BB19*CONFIG!$D24</f>
        <v>0</v>
      </c>
      <c r="BC39" s="86">
        <f>Commandes!BC19*CONFIG!$D24</f>
        <v>0</v>
      </c>
      <c r="BD39" s="86">
        <f>Commandes!BD19*CONFIG!$D24</f>
        <v>0</v>
      </c>
      <c r="BE39" s="86">
        <f>Commandes!BE19*CONFIG!$D24</f>
        <v>0</v>
      </c>
      <c r="BF39" s="86">
        <f>Commandes!BF19*CONFIG!$D24</f>
        <v>0</v>
      </c>
      <c r="BG39" s="86">
        <f>Commandes!BG19*CONFIG!$D24</f>
        <v>0</v>
      </c>
      <c r="BH39" s="86">
        <f>Commandes!BH19*CONFIG!$D24</f>
        <v>0</v>
      </c>
      <c r="BI39" s="86">
        <f>Commandes!BI19*CONFIG!$D24</f>
        <v>0</v>
      </c>
      <c r="BJ39" s="86">
        <f>Commandes!BJ19*CONFIG!$D24</f>
        <v>0</v>
      </c>
      <c r="BK39" s="86">
        <f>Commandes!BK19*CONFIG!$D24</f>
        <v>0</v>
      </c>
      <c r="BL39" s="8"/>
    </row>
    <row r="40" spans="2:64" ht="14.25" customHeight="1" x14ac:dyDescent="0.3">
      <c r="B40" s="5"/>
      <c r="C40" s="85">
        <f>CONFIG!$C$25</f>
        <v>0</v>
      </c>
      <c r="D40" s="86">
        <f>Commandes!D20*CONFIG!$D25</f>
        <v>0</v>
      </c>
      <c r="E40" s="86">
        <f>Commandes!E20*CONFIG!$D25</f>
        <v>0</v>
      </c>
      <c r="F40" s="86">
        <f>Commandes!F20*CONFIG!$D25</f>
        <v>0</v>
      </c>
      <c r="G40" s="86">
        <f>Commandes!G20*CONFIG!$D25</f>
        <v>0</v>
      </c>
      <c r="H40" s="86">
        <f>Commandes!H20*CONFIG!$D25</f>
        <v>0</v>
      </c>
      <c r="I40" s="86">
        <f>Commandes!I20*CONFIG!$D25</f>
        <v>0</v>
      </c>
      <c r="J40" s="86">
        <f>Commandes!J20*CONFIG!$D25</f>
        <v>0</v>
      </c>
      <c r="K40" s="86">
        <f>Commandes!K20*CONFIG!$D25</f>
        <v>0</v>
      </c>
      <c r="L40" s="86">
        <f>Commandes!L20*CONFIG!$D25</f>
        <v>0</v>
      </c>
      <c r="M40" s="86">
        <f>Commandes!M20*CONFIG!$D25</f>
        <v>0</v>
      </c>
      <c r="N40" s="86">
        <f>Commandes!N20*CONFIG!$D25</f>
        <v>0</v>
      </c>
      <c r="O40" s="86">
        <f>Commandes!O20*CONFIG!$D25</f>
        <v>0</v>
      </c>
      <c r="P40" s="86">
        <f>Commandes!P20*CONFIG!$D25</f>
        <v>0</v>
      </c>
      <c r="Q40" s="86">
        <f>Commandes!Q20*CONFIG!$D25</f>
        <v>0</v>
      </c>
      <c r="R40" s="86">
        <f>Commandes!R20*CONFIG!$D25</f>
        <v>0</v>
      </c>
      <c r="S40" s="86">
        <f>Commandes!S20*CONFIG!$D25</f>
        <v>0</v>
      </c>
      <c r="T40" s="86">
        <f>Commandes!T20*CONFIG!$D25</f>
        <v>0</v>
      </c>
      <c r="U40" s="86">
        <f>Commandes!U20*CONFIG!$D25</f>
        <v>0</v>
      </c>
      <c r="V40" s="86">
        <f>Commandes!V20*CONFIG!$D25</f>
        <v>0</v>
      </c>
      <c r="W40" s="86">
        <f>Commandes!W20*CONFIG!$D25</f>
        <v>0</v>
      </c>
      <c r="X40" s="86">
        <f>Commandes!X20*CONFIG!$D25</f>
        <v>0</v>
      </c>
      <c r="Y40" s="86">
        <f>Commandes!Y20*CONFIG!$D25</f>
        <v>0</v>
      </c>
      <c r="Z40" s="86">
        <f>Commandes!Z20*CONFIG!$D25</f>
        <v>0</v>
      </c>
      <c r="AA40" s="86">
        <f>Commandes!AA20*CONFIG!$D25</f>
        <v>0</v>
      </c>
      <c r="AB40" s="86">
        <f>Commandes!AB20*CONFIG!$D25</f>
        <v>0</v>
      </c>
      <c r="AC40" s="86">
        <f>Commandes!AC20*CONFIG!$D25</f>
        <v>0</v>
      </c>
      <c r="AD40" s="86">
        <f>Commandes!AD20*CONFIG!$D25</f>
        <v>0</v>
      </c>
      <c r="AE40" s="86">
        <f>Commandes!AE20*CONFIG!$D25</f>
        <v>0</v>
      </c>
      <c r="AF40" s="86">
        <f>Commandes!AF20*CONFIG!$D25</f>
        <v>0</v>
      </c>
      <c r="AG40" s="86">
        <f>Commandes!AG20*CONFIG!$D25</f>
        <v>0</v>
      </c>
      <c r="AH40" s="86">
        <f>Commandes!AH20*CONFIG!$D25</f>
        <v>0</v>
      </c>
      <c r="AI40" s="86">
        <f>Commandes!AI20*CONFIG!$D25</f>
        <v>0</v>
      </c>
      <c r="AJ40" s="86">
        <f>Commandes!AJ20*CONFIG!$D25</f>
        <v>0</v>
      </c>
      <c r="AK40" s="86">
        <f>Commandes!AK20*CONFIG!$D25</f>
        <v>0</v>
      </c>
      <c r="AL40" s="86">
        <f>Commandes!AL20*CONFIG!$D25</f>
        <v>0</v>
      </c>
      <c r="AM40" s="86">
        <f>Commandes!AM20*CONFIG!$D25</f>
        <v>0</v>
      </c>
      <c r="AN40" s="86">
        <f>Commandes!AN20*CONFIG!$D25</f>
        <v>0</v>
      </c>
      <c r="AO40" s="86">
        <f>Commandes!AO20*CONFIG!$D25</f>
        <v>0</v>
      </c>
      <c r="AP40" s="86">
        <f>Commandes!AP20*CONFIG!$D25</f>
        <v>0</v>
      </c>
      <c r="AQ40" s="86">
        <f>Commandes!AQ20*CONFIG!$D25</f>
        <v>0</v>
      </c>
      <c r="AR40" s="86">
        <f>Commandes!AR20*CONFIG!$D25</f>
        <v>0</v>
      </c>
      <c r="AS40" s="86">
        <f>Commandes!AS20*CONFIG!$D25</f>
        <v>0</v>
      </c>
      <c r="AT40" s="86">
        <f>Commandes!AT20*CONFIG!$D25</f>
        <v>0</v>
      </c>
      <c r="AU40" s="86">
        <f>Commandes!AU20*CONFIG!$D25</f>
        <v>0</v>
      </c>
      <c r="AV40" s="86">
        <f>Commandes!AV20*CONFIG!$D25</f>
        <v>0</v>
      </c>
      <c r="AW40" s="86">
        <f>Commandes!AW20*CONFIG!$D25</f>
        <v>0</v>
      </c>
      <c r="AX40" s="86">
        <f>Commandes!AX20*CONFIG!$D25</f>
        <v>0</v>
      </c>
      <c r="AY40" s="86">
        <f>Commandes!AY20*CONFIG!$D25</f>
        <v>0</v>
      </c>
      <c r="AZ40" s="86">
        <f>Commandes!AZ20*CONFIG!$D25</f>
        <v>0</v>
      </c>
      <c r="BA40" s="86">
        <f>Commandes!BA20*CONFIG!$D25</f>
        <v>0</v>
      </c>
      <c r="BB40" s="86">
        <f>Commandes!BB20*CONFIG!$D25</f>
        <v>0</v>
      </c>
      <c r="BC40" s="86">
        <f>Commandes!BC20*CONFIG!$D25</f>
        <v>0</v>
      </c>
      <c r="BD40" s="86">
        <f>Commandes!BD20*CONFIG!$D25</f>
        <v>0</v>
      </c>
      <c r="BE40" s="86">
        <f>Commandes!BE20*CONFIG!$D25</f>
        <v>0</v>
      </c>
      <c r="BF40" s="86">
        <f>Commandes!BF20*CONFIG!$D25</f>
        <v>0</v>
      </c>
      <c r="BG40" s="86">
        <f>Commandes!BG20*CONFIG!$D25</f>
        <v>0</v>
      </c>
      <c r="BH40" s="86">
        <f>Commandes!BH20*CONFIG!$D25</f>
        <v>0</v>
      </c>
      <c r="BI40" s="86">
        <f>Commandes!BI20*CONFIG!$D25</f>
        <v>0</v>
      </c>
      <c r="BJ40" s="86">
        <f>Commandes!BJ20*CONFIG!$D25</f>
        <v>0</v>
      </c>
      <c r="BK40" s="86">
        <f>Commandes!BK20*CONFIG!$D25</f>
        <v>0</v>
      </c>
      <c r="BL40" s="8"/>
    </row>
    <row r="41" spans="2:64" ht="14.25" customHeight="1" x14ac:dyDescent="0.3">
      <c r="B41" s="5"/>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8"/>
    </row>
    <row r="42" spans="2:64" ht="14.25" customHeight="1" x14ac:dyDescent="0.3">
      <c r="B42" s="5"/>
      <c r="C42" s="7" t="s">
        <v>121</v>
      </c>
      <c r="D42" s="163">
        <f t="shared" ref="D42:BK42" si="8">SUM(D29:D40)</f>
        <v>0</v>
      </c>
      <c r="E42" s="163">
        <f t="shared" si="8"/>
        <v>0</v>
      </c>
      <c r="F42" s="163">
        <f t="shared" si="8"/>
        <v>0</v>
      </c>
      <c r="G42" s="163">
        <f t="shared" si="8"/>
        <v>0</v>
      </c>
      <c r="H42" s="163">
        <f t="shared" si="8"/>
        <v>0</v>
      </c>
      <c r="I42" s="163">
        <f t="shared" si="8"/>
        <v>0</v>
      </c>
      <c r="J42" s="163">
        <f t="shared" si="8"/>
        <v>0</v>
      </c>
      <c r="K42" s="163">
        <f t="shared" si="8"/>
        <v>0</v>
      </c>
      <c r="L42" s="163">
        <f t="shared" si="8"/>
        <v>0</v>
      </c>
      <c r="M42" s="163">
        <f t="shared" si="8"/>
        <v>0</v>
      </c>
      <c r="N42" s="163">
        <f t="shared" si="8"/>
        <v>0</v>
      </c>
      <c r="O42" s="163">
        <f t="shared" si="8"/>
        <v>0</v>
      </c>
      <c r="P42" s="163">
        <f t="shared" si="8"/>
        <v>0</v>
      </c>
      <c r="Q42" s="163">
        <f t="shared" si="8"/>
        <v>0</v>
      </c>
      <c r="R42" s="163">
        <f t="shared" si="8"/>
        <v>0</v>
      </c>
      <c r="S42" s="163">
        <f t="shared" si="8"/>
        <v>0</v>
      </c>
      <c r="T42" s="163">
        <f t="shared" si="8"/>
        <v>0</v>
      </c>
      <c r="U42" s="163">
        <f t="shared" si="8"/>
        <v>0</v>
      </c>
      <c r="V42" s="163">
        <f t="shared" si="8"/>
        <v>0</v>
      </c>
      <c r="W42" s="163">
        <f t="shared" si="8"/>
        <v>0</v>
      </c>
      <c r="X42" s="163">
        <f t="shared" si="8"/>
        <v>0</v>
      </c>
      <c r="Y42" s="163">
        <f t="shared" si="8"/>
        <v>0</v>
      </c>
      <c r="Z42" s="163">
        <f t="shared" si="8"/>
        <v>0</v>
      </c>
      <c r="AA42" s="163">
        <f t="shared" si="8"/>
        <v>0</v>
      </c>
      <c r="AB42" s="163">
        <f t="shared" si="8"/>
        <v>0</v>
      </c>
      <c r="AC42" s="163">
        <f t="shared" si="8"/>
        <v>0</v>
      </c>
      <c r="AD42" s="163">
        <f t="shared" si="8"/>
        <v>0</v>
      </c>
      <c r="AE42" s="163">
        <f t="shared" si="8"/>
        <v>0</v>
      </c>
      <c r="AF42" s="163">
        <f t="shared" si="8"/>
        <v>0</v>
      </c>
      <c r="AG42" s="163">
        <f t="shared" si="8"/>
        <v>0</v>
      </c>
      <c r="AH42" s="163">
        <f t="shared" si="8"/>
        <v>0</v>
      </c>
      <c r="AI42" s="163">
        <f t="shared" si="8"/>
        <v>0</v>
      </c>
      <c r="AJ42" s="163">
        <f t="shared" si="8"/>
        <v>0</v>
      </c>
      <c r="AK42" s="163">
        <f t="shared" si="8"/>
        <v>0</v>
      </c>
      <c r="AL42" s="163">
        <f t="shared" si="8"/>
        <v>0</v>
      </c>
      <c r="AM42" s="163">
        <f t="shared" si="8"/>
        <v>0</v>
      </c>
      <c r="AN42" s="163">
        <f t="shared" si="8"/>
        <v>0</v>
      </c>
      <c r="AO42" s="163">
        <f t="shared" si="8"/>
        <v>0</v>
      </c>
      <c r="AP42" s="163">
        <f t="shared" si="8"/>
        <v>0</v>
      </c>
      <c r="AQ42" s="163">
        <f t="shared" si="8"/>
        <v>0</v>
      </c>
      <c r="AR42" s="163">
        <f t="shared" si="8"/>
        <v>0</v>
      </c>
      <c r="AS42" s="163">
        <f t="shared" si="8"/>
        <v>0</v>
      </c>
      <c r="AT42" s="163">
        <f t="shared" si="8"/>
        <v>0</v>
      </c>
      <c r="AU42" s="163">
        <f t="shared" si="8"/>
        <v>0</v>
      </c>
      <c r="AV42" s="163">
        <f t="shared" si="8"/>
        <v>0</v>
      </c>
      <c r="AW42" s="163">
        <f t="shared" si="8"/>
        <v>0</v>
      </c>
      <c r="AX42" s="163">
        <f t="shared" si="8"/>
        <v>0</v>
      </c>
      <c r="AY42" s="163">
        <f t="shared" si="8"/>
        <v>0</v>
      </c>
      <c r="AZ42" s="163">
        <f t="shared" si="8"/>
        <v>0</v>
      </c>
      <c r="BA42" s="163">
        <f t="shared" si="8"/>
        <v>0</v>
      </c>
      <c r="BB42" s="163">
        <f t="shared" si="8"/>
        <v>0</v>
      </c>
      <c r="BC42" s="163">
        <f t="shared" si="8"/>
        <v>0</v>
      </c>
      <c r="BD42" s="163">
        <f t="shared" si="8"/>
        <v>0</v>
      </c>
      <c r="BE42" s="163">
        <f t="shared" si="8"/>
        <v>0</v>
      </c>
      <c r="BF42" s="163">
        <f t="shared" si="8"/>
        <v>0</v>
      </c>
      <c r="BG42" s="163">
        <f t="shared" si="8"/>
        <v>0</v>
      </c>
      <c r="BH42" s="163">
        <f t="shared" si="8"/>
        <v>0</v>
      </c>
      <c r="BI42" s="163">
        <f t="shared" si="8"/>
        <v>0</v>
      </c>
      <c r="BJ42" s="163">
        <f t="shared" si="8"/>
        <v>0</v>
      </c>
      <c r="BK42" s="163">
        <f t="shared" si="8"/>
        <v>0</v>
      </c>
      <c r="BL42" s="8"/>
    </row>
    <row r="43" spans="2:64" ht="14.25" customHeight="1" x14ac:dyDescent="0.3">
      <c r="B43" s="5"/>
      <c r="C43" s="37" t="s">
        <v>148</v>
      </c>
      <c r="D43" s="163">
        <f>D42</f>
        <v>0</v>
      </c>
      <c r="E43" s="163">
        <f t="shared" ref="E43:O43" si="9">D43+E42</f>
        <v>0</v>
      </c>
      <c r="F43" s="163">
        <f t="shared" si="9"/>
        <v>0</v>
      </c>
      <c r="G43" s="163">
        <f t="shared" si="9"/>
        <v>0</v>
      </c>
      <c r="H43" s="163">
        <f t="shared" si="9"/>
        <v>0</v>
      </c>
      <c r="I43" s="163">
        <f t="shared" si="9"/>
        <v>0</v>
      </c>
      <c r="J43" s="163">
        <f t="shared" si="9"/>
        <v>0</v>
      </c>
      <c r="K43" s="163">
        <f t="shared" si="9"/>
        <v>0</v>
      </c>
      <c r="L43" s="163">
        <f t="shared" si="9"/>
        <v>0</v>
      </c>
      <c r="M43" s="163">
        <f t="shared" si="9"/>
        <v>0</v>
      </c>
      <c r="N43" s="163">
        <f t="shared" si="9"/>
        <v>0</v>
      </c>
      <c r="O43" s="164">
        <f t="shared" si="9"/>
        <v>0</v>
      </c>
      <c r="P43" s="163">
        <f>P42</f>
        <v>0</v>
      </c>
      <c r="Q43" s="163">
        <f t="shared" ref="Q43:AA43" si="10">P43+Q42</f>
        <v>0</v>
      </c>
      <c r="R43" s="163">
        <f t="shared" si="10"/>
        <v>0</v>
      </c>
      <c r="S43" s="163">
        <f t="shared" si="10"/>
        <v>0</v>
      </c>
      <c r="T43" s="163">
        <f t="shared" si="10"/>
        <v>0</v>
      </c>
      <c r="U43" s="163">
        <f t="shared" si="10"/>
        <v>0</v>
      </c>
      <c r="V43" s="163">
        <f t="shared" si="10"/>
        <v>0</v>
      </c>
      <c r="W43" s="163">
        <f t="shared" si="10"/>
        <v>0</v>
      </c>
      <c r="X43" s="163">
        <f t="shared" si="10"/>
        <v>0</v>
      </c>
      <c r="Y43" s="163">
        <f t="shared" si="10"/>
        <v>0</v>
      </c>
      <c r="Z43" s="163">
        <f t="shared" si="10"/>
        <v>0</v>
      </c>
      <c r="AA43" s="164">
        <f t="shared" si="10"/>
        <v>0</v>
      </c>
      <c r="AB43" s="163">
        <f>AB42</f>
        <v>0</v>
      </c>
      <c r="AC43" s="163">
        <f t="shared" ref="AC43:AM43" si="11">AB43+AC42</f>
        <v>0</v>
      </c>
      <c r="AD43" s="163">
        <f t="shared" si="11"/>
        <v>0</v>
      </c>
      <c r="AE43" s="163">
        <f t="shared" si="11"/>
        <v>0</v>
      </c>
      <c r="AF43" s="163">
        <f t="shared" si="11"/>
        <v>0</v>
      </c>
      <c r="AG43" s="163">
        <f t="shared" si="11"/>
        <v>0</v>
      </c>
      <c r="AH43" s="163">
        <f t="shared" si="11"/>
        <v>0</v>
      </c>
      <c r="AI43" s="163">
        <f t="shared" si="11"/>
        <v>0</v>
      </c>
      <c r="AJ43" s="163">
        <f t="shared" si="11"/>
        <v>0</v>
      </c>
      <c r="AK43" s="163">
        <f t="shared" si="11"/>
        <v>0</v>
      </c>
      <c r="AL43" s="163">
        <f t="shared" si="11"/>
        <v>0</v>
      </c>
      <c r="AM43" s="164">
        <f t="shared" si="11"/>
        <v>0</v>
      </c>
      <c r="AN43" s="163">
        <f>AN42</f>
        <v>0</v>
      </c>
      <c r="AO43" s="163">
        <f t="shared" ref="AO43:AY43" si="12">AN43+AO42</f>
        <v>0</v>
      </c>
      <c r="AP43" s="163">
        <f t="shared" si="12"/>
        <v>0</v>
      </c>
      <c r="AQ43" s="163">
        <f t="shared" si="12"/>
        <v>0</v>
      </c>
      <c r="AR43" s="163">
        <f t="shared" si="12"/>
        <v>0</v>
      </c>
      <c r="AS43" s="163">
        <f t="shared" si="12"/>
        <v>0</v>
      </c>
      <c r="AT43" s="163">
        <f t="shared" si="12"/>
        <v>0</v>
      </c>
      <c r="AU43" s="163">
        <f t="shared" si="12"/>
        <v>0</v>
      </c>
      <c r="AV43" s="163">
        <f t="shared" si="12"/>
        <v>0</v>
      </c>
      <c r="AW43" s="163">
        <f t="shared" si="12"/>
        <v>0</v>
      </c>
      <c r="AX43" s="163">
        <f t="shared" si="12"/>
        <v>0</v>
      </c>
      <c r="AY43" s="164">
        <f t="shared" si="12"/>
        <v>0</v>
      </c>
      <c r="AZ43" s="163">
        <f>AZ42</f>
        <v>0</v>
      </c>
      <c r="BA43" s="163">
        <f t="shared" ref="BA43:BK43" si="13">AZ43+BA42</f>
        <v>0</v>
      </c>
      <c r="BB43" s="163">
        <f t="shared" si="13"/>
        <v>0</v>
      </c>
      <c r="BC43" s="163">
        <f t="shared" si="13"/>
        <v>0</v>
      </c>
      <c r="BD43" s="163">
        <f t="shared" si="13"/>
        <v>0</v>
      </c>
      <c r="BE43" s="163">
        <f t="shared" si="13"/>
        <v>0</v>
      </c>
      <c r="BF43" s="163">
        <f t="shared" si="13"/>
        <v>0</v>
      </c>
      <c r="BG43" s="163">
        <f t="shared" si="13"/>
        <v>0</v>
      </c>
      <c r="BH43" s="163">
        <f t="shared" si="13"/>
        <v>0</v>
      </c>
      <c r="BI43" s="163">
        <f t="shared" si="13"/>
        <v>0</v>
      </c>
      <c r="BJ43" s="163">
        <f t="shared" si="13"/>
        <v>0</v>
      </c>
      <c r="BK43" s="164">
        <f t="shared" si="13"/>
        <v>0</v>
      </c>
      <c r="BL43" s="8"/>
    </row>
    <row r="44" spans="2:64" ht="14.25" customHeight="1" x14ac:dyDescent="0.3">
      <c r="B44" s="40"/>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3"/>
    </row>
    <row r="45" spans="2:64" ht="14.25" customHeight="1" x14ac:dyDescent="0.25"/>
    <row r="46" spans="2:64" ht="14.25" customHeight="1" x14ac:dyDescent="0.25"/>
    <row r="47" spans="2:64" ht="14.25" customHeight="1" x14ac:dyDescent="0.25"/>
    <row r="48" spans="2:6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0">
    <mergeCell ref="AZ7:BK7"/>
    <mergeCell ref="D27:O27"/>
    <mergeCell ref="P27:AA27"/>
    <mergeCell ref="AZ27:BK27"/>
    <mergeCell ref="AB27:AM27"/>
    <mergeCell ref="AN27:AY27"/>
    <mergeCell ref="D7:O7"/>
    <mergeCell ref="P7:AA7"/>
    <mergeCell ref="AB7:AM7"/>
    <mergeCell ref="AN7:AY7"/>
  </mergeCell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L1000"/>
  <sheetViews>
    <sheetView showGridLines="0" workbookViewId="0">
      <pane xSplit="3" ySplit="10" topLeftCell="D11" activePane="bottomRight" state="frozen"/>
      <selection pane="topRight" activeCell="D1" sqref="D1"/>
      <selection pane="bottomLeft" activeCell="A11" sqref="A11"/>
      <selection pane="bottomRight" activeCell="C32" sqref="C32"/>
    </sheetView>
  </sheetViews>
  <sheetFormatPr baseColWidth="10" defaultColWidth="12.59765625" defaultRowHeight="15" customHeight="1" x14ac:dyDescent="0.25"/>
  <cols>
    <col min="1" max="1" width="2.59765625" customWidth="1"/>
    <col min="2" max="2" width="2.8984375" customWidth="1"/>
    <col min="3" max="3" width="36.69921875" customWidth="1"/>
    <col min="4" max="9" width="9.3984375" customWidth="1"/>
    <col min="10" max="10" width="10" customWidth="1"/>
    <col min="11" max="63" width="9.3984375" customWidth="1"/>
    <col min="64" max="64" width="2.69921875" customWidth="1"/>
  </cols>
  <sheetData>
    <row r="1" spans="2:64" ht="14.25" customHeight="1" x14ac:dyDescent="0.25"/>
    <row r="2" spans="2:64" ht="14.25" customHeight="1" x14ac:dyDescent="0.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3"/>
    </row>
    <row r="3" spans="2:64" ht="14.25" customHeight="1" x14ac:dyDescent="0.3">
      <c r="B3" s="5"/>
      <c r="C3" s="65" t="s">
        <v>137</v>
      </c>
      <c r="D3" s="16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8"/>
    </row>
    <row r="4" spans="2:64" ht="14.25" customHeight="1" x14ac:dyDescent="0.3">
      <c r="B4" s="5"/>
      <c r="C4" s="90"/>
      <c r="D4" s="166"/>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8"/>
    </row>
    <row r="5" spans="2:64" ht="14.25" customHeight="1" x14ac:dyDescent="0.3">
      <c r="B5" s="5"/>
      <c r="C5" s="172" t="s">
        <v>138</v>
      </c>
      <c r="D5" s="173"/>
      <c r="E5" s="173"/>
      <c r="F5" s="173"/>
      <c r="G5" s="173"/>
      <c r="H5" s="173"/>
      <c r="I5" s="173"/>
      <c r="J5" s="173"/>
      <c r="K5" s="173"/>
      <c r="L5" s="173"/>
      <c r="M5" s="173"/>
      <c r="N5" s="173"/>
      <c r="O5" s="174"/>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8"/>
    </row>
    <row r="6" spans="2:64" ht="14.25" customHeight="1" x14ac:dyDescent="0.3">
      <c r="B6" s="5"/>
      <c r="C6" s="90"/>
      <c r="D6" s="166"/>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8"/>
    </row>
    <row r="7" spans="2:64" ht="14.25" customHeight="1" x14ac:dyDescent="0.3">
      <c r="B7" s="5"/>
      <c r="C7" s="169"/>
      <c r="D7" s="297">
        <f>YEAR(CONFIG!D7)</f>
        <v>2021</v>
      </c>
      <c r="E7" s="278"/>
      <c r="F7" s="278"/>
      <c r="G7" s="278"/>
      <c r="H7" s="278"/>
      <c r="I7" s="278"/>
      <c r="J7" s="278"/>
      <c r="K7" s="278"/>
      <c r="L7" s="278"/>
      <c r="M7" s="278"/>
      <c r="N7" s="278"/>
      <c r="O7" s="298"/>
      <c r="P7" s="297">
        <f>+D7+1</f>
        <v>2022</v>
      </c>
      <c r="Q7" s="278"/>
      <c r="R7" s="278"/>
      <c r="S7" s="278"/>
      <c r="T7" s="278"/>
      <c r="U7" s="278"/>
      <c r="V7" s="278"/>
      <c r="W7" s="278"/>
      <c r="X7" s="278"/>
      <c r="Y7" s="278"/>
      <c r="Z7" s="278"/>
      <c r="AA7" s="272"/>
      <c r="AB7" s="297">
        <f>+P7+1</f>
        <v>2023</v>
      </c>
      <c r="AC7" s="278"/>
      <c r="AD7" s="278"/>
      <c r="AE7" s="278"/>
      <c r="AF7" s="278"/>
      <c r="AG7" s="278"/>
      <c r="AH7" s="278"/>
      <c r="AI7" s="278"/>
      <c r="AJ7" s="278"/>
      <c r="AK7" s="278"/>
      <c r="AL7" s="278"/>
      <c r="AM7" s="272"/>
      <c r="AN7" s="297">
        <f>+AB7+1</f>
        <v>2024</v>
      </c>
      <c r="AO7" s="278"/>
      <c r="AP7" s="278"/>
      <c r="AQ7" s="278"/>
      <c r="AR7" s="278"/>
      <c r="AS7" s="278"/>
      <c r="AT7" s="278"/>
      <c r="AU7" s="278"/>
      <c r="AV7" s="278"/>
      <c r="AW7" s="278"/>
      <c r="AX7" s="278"/>
      <c r="AY7" s="272"/>
      <c r="AZ7" s="297">
        <f>+AN7+1</f>
        <v>2025</v>
      </c>
      <c r="BA7" s="278"/>
      <c r="BB7" s="278"/>
      <c r="BC7" s="278"/>
      <c r="BD7" s="278"/>
      <c r="BE7" s="278"/>
      <c r="BF7" s="278"/>
      <c r="BG7" s="278"/>
      <c r="BH7" s="278"/>
      <c r="BI7" s="278"/>
      <c r="BJ7" s="278"/>
      <c r="BK7" s="272"/>
      <c r="BL7" s="8"/>
    </row>
    <row r="8" spans="2:64" ht="14.25" customHeight="1" x14ac:dyDescent="0.3">
      <c r="B8" s="5"/>
      <c r="C8" s="9"/>
      <c r="D8" s="81">
        <f>CONFIG!$D$7</f>
        <v>44197</v>
      </c>
      <c r="E8" s="81">
        <f t="shared" ref="E8:BK8" si="0">DATE(YEAR(D8),MONTH(D8)+1,DAY(D8))</f>
        <v>44228</v>
      </c>
      <c r="F8" s="81">
        <f t="shared" si="0"/>
        <v>44256</v>
      </c>
      <c r="G8" s="81">
        <f t="shared" si="0"/>
        <v>44287</v>
      </c>
      <c r="H8" s="81">
        <f t="shared" si="0"/>
        <v>44317</v>
      </c>
      <c r="I8" s="81">
        <f t="shared" si="0"/>
        <v>44348</v>
      </c>
      <c r="J8" s="81">
        <f t="shared" si="0"/>
        <v>44378</v>
      </c>
      <c r="K8" s="81">
        <f t="shared" si="0"/>
        <v>44409</v>
      </c>
      <c r="L8" s="81">
        <f t="shared" si="0"/>
        <v>44440</v>
      </c>
      <c r="M8" s="81">
        <f t="shared" si="0"/>
        <v>44470</v>
      </c>
      <c r="N8" s="81">
        <f t="shared" si="0"/>
        <v>44501</v>
      </c>
      <c r="O8" s="81">
        <f t="shared" si="0"/>
        <v>44531</v>
      </c>
      <c r="P8" s="81">
        <f t="shared" si="0"/>
        <v>44562</v>
      </c>
      <c r="Q8" s="81">
        <f t="shared" si="0"/>
        <v>44593</v>
      </c>
      <c r="R8" s="81">
        <f t="shared" si="0"/>
        <v>44621</v>
      </c>
      <c r="S8" s="81">
        <f t="shared" si="0"/>
        <v>44652</v>
      </c>
      <c r="T8" s="81">
        <f t="shared" si="0"/>
        <v>44682</v>
      </c>
      <c r="U8" s="81">
        <f t="shared" si="0"/>
        <v>44713</v>
      </c>
      <c r="V8" s="81">
        <f t="shared" si="0"/>
        <v>44743</v>
      </c>
      <c r="W8" s="81">
        <f t="shared" si="0"/>
        <v>44774</v>
      </c>
      <c r="X8" s="81">
        <f t="shared" si="0"/>
        <v>44805</v>
      </c>
      <c r="Y8" s="81">
        <f t="shared" si="0"/>
        <v>44835</v>
      </c>
      <c r="Z8" s="81">
        <f t="shared" si="0"/>
        <v>44866</v>
      </c>
      <c r="AA8" s="81">
        <f t="shared" si="0"/>
        <v>44896</v>
      </c>
      <c r="AB8" s="81">
        <f t="shared" si="0"/>
        <v>44927</v>
      </c>
      <c r="AC8" s="81">
        <f t="shared" si="0"/>
        <v>44958</v>
      </c>
      <c r="AD8" s="81">
        <f t="shared" si="0"/>
        <v>44986</v>
      </c>
      <c r="AE8" s="81">
        <f t="shared" si="0"/>
        <v>45017</v>
      </c>
      <c r="AF8" s="81">
        <f t="shared" si="0"/>
        <v>45047</v>
      </c>
      <c r="AG8" s="81">
        <f t="shared" si="0"/>
        <v>45078</v>
      </c>
      <c r="AH8" s="81">
        <f t="shared" si="0"/>
        <v>45108</v>
      </c>
      <c r="AI8" s="81">
        <f t="shared" si="0"/>
        <v>45139</v>
      </c>
      <c r="AJ8" s="81">
        <f t="shared" si="0"/>
        <v>45170</v>
      </c>
      <c r="AK8" s="81">
        <f t="shared" si="0"/>
        <v>45200</v>
      </c>
      <c r="AL8" s="81">
        <f t="shared" si="0"/>
        <v>45231</v>
      </c>
      <c r="AM8" s="81">
        <f t="shared" si="0"/>
        <v>45261</v>
      </c>
      <c r="AN8" s="81">
        <f t="shared" si="0"/>
        <v>45292</v>
      </c>
      <c r="AO8" s="81">
        <f t="shared" si="0"/>
        <v>45323</v>
      </c>
      <c r="AP8" s="81">
        <f t="shared" si="0"/>
        <v>45352</v>
      </c>
      <c r="AQ8" s="81">
        <f t="shared" si="0"/>
        <v>45383</v>
      </c>
      <c r="AR8" s="81">
        <f t="shared" si="0"/>
        <v>45413</v>
      </c>
      <c r="AS8" s="81">
        <f t="shared" si="0"/>
        <v>45444</v>
      </c>
      <c r="AT8" s="81">
        <f t="shared" si="0"/>
        <v>45474</v>
      </c>
      <c r="AU8" s="81">
        <f t="shared" si="0"/>
        <v>45505</v>
      </c>
      <c r="AV8" s="81">
        <f t="shared" si="0"/>
        <v>45536</v>
      </c>
      <c r="AW8" s="81">
        <f t="shared" si="0"/>
        <v>45566</v>
      </c>
      <c r="AX8" s="81">
        <f t="shared" si="0"/>
        <v>45597</v>
      </c>
      <c r="AY8" s="81">
        <f t="shared" si="0"/>
        <v>45627</v>
      </c>
      <c r="AZ8" s="81">
        <f t="shared" si="0"/>
        <v>45658</v>
      </c>
      <c r="BA8" s="81">
        <f t="shared" si="0"/>
        <v>45689</v>
      </c>
      <c r="BB8" s="81">
        <f t="shared" si="0"/>
        <v>45717</v>
      </c>
      <c r="BC8" s="81">
        <f t="shared" si="0"/>
        <v>45748</v>
      </c>
      <c r="BD8" s="81">
        <f t="shared" si="0"/>
        <v>45778</v>
      </c>
      <c r="BE8" s="81">
        <f t="shared" si="0"/>
        <v>45809</v>
      </c>
      <c r="BF8" s="81">
        <f t="shared" si="0"/>
        <v>45839</v>
      </c>
      <c r="BG8" s="81">
        <f t="shared" si="0"/>
        <v>45870</v>
      </c>
      <c r="BH8" s="81">
        <f t="shared" si="0"/>
        <v>45901</v>
      </c>
      <c r="BI8" s="81">
        <f t="shared" si="0"/>
        <v>45931</v>
      </c>
      <c r="BJ8" s="81">
        <f t="shared" si="0"/>
        <v>45962</v>
      </c>
      <c r="BK8" s="81">
        <f t="shared" si="0"/>
        <v>45992</v>
      </c>
      <c r="BL8" s="8"/>
    </row>
    <row r="9" spans="2:64" ht="14.25" customHeight="1" x14ac:dyDescent="0.3">
      <c r="B9" s="5"/>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8"/>
    </row>
    <row r="10" spans="2:64" ht="14.25" customHeight="1" x14ac:dyDescent="0.3">
      <c r="B10" s="5"/>
      <c r="C10" s="175" t="s">
        <v>139</v>
      </c>
      <c r="D10" s="156">
        <v>0</v>
      </c>
      <c r="E10" s="176">
        <f t="shared" ref="E10:BK10" si="1">D68</f>
        <v>9.8247223994675573E-3</v>
      </c>
      <c r="F10" s="176">
        <f t="shared" si="1"/>
        <v>9.6494447989351126E-3</v>
      </c>
      <c r="G10" s="176">
        <f t="shared" si="1"/>
        <v>9.4741671984026679E-3</v>
      </c>
      <c r="H10" s="176">
        <f t="shared" si="1"/>
        <v>9.2988895978702232E-3</v>
      </c>
      <c r="I10" s="176">
        <f t="shared" si="1"/>
        <v>9.1236119973377786E-3</v>
      </c>
      <c r="J10" s="176">
        <f t="shared" si="1"/>
        <v>8.9483343968053339E-3</v>
      </c>
      <c r="K10" s="176">
        <f t="shared" si="1"/>
        <v>8.7730567962728892E-3</v>
      </c>
      <c r="L10" s="176">
        <f t="shared" si="1"/>
        <v>8.5977791957404445E-3</v>
      </c>
      <c r="M10" s="176">
        <f t="shared" si="1"/>
        <v>8.4225015952079998E-3</v>
      </c>
      <c r="N10" s="176">
        <f t="shared" si="1"/>
        <v>8.2472239946755552E-3</v>
      </c>
      <c r="O10" s="176">
        <f t="shared" si="1"/>
        <v>8.0719463941431105E-3</v>
      </c>
      <c r="P10" s="176">
        <f t="shared" si="1"/>
        <v>7.9376819929293588E-3</v>
      </c>
      <c r="Q10" s="176">
        <f t="shared" si="1"/>
        <v>7.762404392396915E-3</v>
      </c>
      <c r="R10" s="176">
        <f t="shared" si="1"/>
        <v>7.5871267918644712E-3</v>
      </c>
      <c r="S10" s="176">
        <f t="shared" si="1"/>
        <v>7.4118491913320273E-3</v>
      </c>
      <c r="T10" s="176">
        <f t="shared" si="1"/>
        <v>7.2365715907995835E-3</v>
      </c>
      <c r="U10" s="176">
        <f t="shared" si="1"/>
        <v>7.0612939902671397E-3</v>
      </c>
      <c r="V10" s="176">
        <f t="shared" si="1"/>
        <v>6.8860163897346959E-3</v>
      </c>
      <c r="W10" s="176">
        <f t="shared" si="1"/>
        <v>6.7107387892022521E-3</v>
      </c>
      <c r="X10" s="176">
        <f t="shared" si="1"/>
        <v>6.5354611886698083E-3</v>
      </c>
      <c r="Y10" s="176">
        <f t="shared" si="1"/>
        <v>6.3601835881373645E-3</v>
      </c>
      <c r="Z10" s="176">
        <f t="shared" si="1"/>
        <v>6.1849059876049207E-3</v>
      </c>
      <c r="AA10" s="176">
        <f t="shared" si="1"/>
        <v>6.0096283870724769E-3</v>
      </c>
      <c r="AB10" s="176">
        <f t="shared" si="1"/>
        <v>5.8692190624900376E-3</v>
      </c>
      <c r="AC10" s="176">
        <f t="shared" si="1"/>
        <v>5.6939414619575938E-3</v>
      </c>
      <c r="AD10" s="176">
        <f t="shared" si="1"/>
        <v>5.51866386142515E-3</v>
      </c>
      <c r="AE10" s="176">
        <f t="shared" si="1"/>
        <v>5.3433862608927062E-3</v>
      </c>
      <c r="AF10" s="176">
        <f t="shared" si="1"/>
        <v>5.1681086603602624E-3</v>
      </c>
      <c r="AG10" s="176">
        <f t="shared" si="1"/>
        <v>4.9928310598278186E-3</v>
      </c>
      <c r="AH10" s="176">
        <f t="shared" si="1"/>
        <v>4.8175534592953748E-3</v>
      </c>
      <c r="AI10" s="176">
        <f t="shared" si="1"/>
        <v>4.642275858762931E-3</v>
      </c>
      <c r="AJ10" s="176">
        <f t="shared" si="1"/>
        <v>4.4669982582304871E-3</v>
      </c>
      <c r="AK10" s="176">
        <f t="shared" si="1"/>
        <v>4.2917206576980433E-3</v>
      </c>
      <c r="AL10" s="176">
        <f t="shared" si="1"/>
        <v>4.1164430571655995E-3</v>
      </c>
      <c r="AM10" s="176">
        <f t="shared" si="1"/>
        <v>3.9411654566331557E-3</v>
      </c>
      <c r="AN10" s="176">
        <f t="shared" si="1"/>
        <v>3.7904138173985198E-3</v>
      </c>
      <c r="AO10" s="176">
        <f t="shared" si="1"/>
        <v>3.615136216866076E-3</v>
      </c>
      <c r="AP10" s="176">
        <f t="shared" si="1"/>
        <v>3.4398586163336322E-3</v>
      </c>
      <c r="AQ10" s="176">
        <f t="shared" si="1"/>
        <v>3.2645810158011884E-3</v>
      </c>
      <c r="AR10" s="176">
        <f t="shared" si="1"/>
        <v>3.0893034152687446E-3</v>
      </c>
      <c r="AS10" s="176">
        <f t="shared" si="1"/>
        <v>2.9140258147363008E-3</v>
      </c>
      <c r="AT10" s="176">
        <f t="shared" si="1"/>
        <v>2.738748214203857E-3</v>
      </c>
      <c r="AU10" s="176">
        <f t="shared" si="1"/>
        <v>2.5634706136714131E-3</v>
      </c>
      <c r="AV10" s="176">
        <f t="shared" si="1"/>
        <v>2.3881930131389693E-3</v>
      </c>
      <c r="AW10" s="176">
        <f t="shared" si="1"/>
        <v>2.2129154126065255E-3</v>
      </c>
      <c r="AX10" s="176">
        <f t="shared" si="1"/>
        <v>2.0376378120740817E-3</v>
      </c>
      <c r="AY10" s="176">
        <f t="shared" si="1"/>
        <v>1.8623602115416379E-3</v>
      </c>
      <c r="AZ10" s="176">
        <f t="shared" si="1"/>
        <v>1.7012145460815445E-3</v>
      </c>
      <c r="BA10" s="176">
        <f t="shared" si="1"/>
        <v>1.5259369455491007E-3</v>
      </c>
      <c r="BB10" s="176">
        <f t="shared" si="1"/>
        <v>1.3506593450166569E-3</v>
      </c>
      <c r="BC10" s="176">
        <f t="shared" si="1"/>
        <v>1.1753817444842131E-3</v>
      </c>
      <c r="BD10" s="176">
        <f t="shared" si="1"/>
        <v>1.0001041439517693E-3</v>
      </c>
      <c r="BE10" s="176">
        <f t="shared" si="1"/>
        <v>8.2482654341932546E-4</v>
      </c>
      <c r="BF10" s="176">
        <f t="shared" si="1"/>
        <v>6.4954894288688165E-4</v>
      </c>
      <c r="BG10" s="176">
        <f t="shared" si="1"/>
        <v>4.7427134235443784E-4</v>
      </c>
      <c r="BH10" s="176">
        <f t="shared" si="1"/>
        <v>2.9899374182199403E-4</v>
      </c>
      <c r="BI10" s="176">
        <f t="shared" si="1"/>
        <v>1.2371614128955022E-4</v>
      </c>
      <c r="BJ10" s="176">
        <f t="shared" si="1"/>
        <v>-5.1561459242893595E-5</v>
      </c>
      <c r="BK10" s="176">
        <f t="shared" si="1"/>
        <v>-2.268390597753374E-4</v>
      </c>
      <c r="BL10" s="8"/>
    </row>
    <row r="11" spans="2:64" ht="14.25" customHeight="1" x14ac:dyDescent="0.3">
      <c r="B11" s="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8"/>
    </row>
    <row r="12" spans="2:64" ht="14.25" customHeight="1" x14ac:dyDescent="0.3">
      <c r="B12" s="5"/>
      <c r="C12" s="177" t="s">
        <v>140</v>
      </c>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7"/>
      <c r="BL12" s="8"/>
    </row>
    <row r="13" spans="2:64" ht="14.25" customHeight="1" x14ac:dyDescent="0.3">
      <c r="B13" s="5"/>
      <c r="C13" s="178" t="s">
        <v>141</v>
      </c>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80"/>
      <c r="BL13" s="8"/>
    </row>
    <row r="14" spans="2:64" ht="14.25" customHeight="1" x14ac:dyDescent="0.3">
      <c r="B14" s="5"/>
      <c r="C14" s="181" t="s">
        <v>142</v>
      </c>
      <c r="D14" s="182">
        <f>'Commandes - Calculs auto'!D22</f>
        <v>0</v>
      </c>
      <c r="E14" s="182">
        <f>'Commandes - Calculs auto'!E22</f>
        <v>0</v>
      </c>
      <c r="F14" s="182">
        <f>'Commandes - Calculs auto'!F22</f>
        <v>0</v>
      </c>
      <c r="G14" s="182">
        <f>'Commandes - Calculs auto'!G22</f>
        <v>0</v>
      </c>
      <c r="H14" s="182">
        <f>'Commandes - Calculs auto'!H22</f>
        <v>0</v>
      </c>
      <c r="I14" s="182">
        <f>'Commandes - Calculs auto'!I22</f>
        <v>0</v>
      </c>
      <c r="J14" s="182">
        <f>'Commandes - Calculs auto'!J22</f>
        <v>0</v>
      </c>
      <c r="K14" s="182">
        <f>'Commandes - Calculs auto'!K22</f>
        <v>0</v>
      </c>
      <c r="L14" s="182">
        <f>'Commandes - Calculs auto'!L22</f>
        <v>0</v>
      </c>
      <c r="M14" s="182">
        <f>'Commandes - Calculs auto'!M22</f>
        <v>0</v>
      </c>
      <c r="N14" s="182">
        <f>'Commandes - Calculs auto'!N22</f>
        <v>0</v>
      </c>
      <c r="O14" s="182">
        <f>'Commandes - Calculs auto'!O22</f>
        <v>0</v>
      </c>
      <c r="P14" s="182">
        <f>'Commandes - Calculs auto'!P22</f>
        <v>0</v>
      </c>
      <c r="Q14" s="182">
        <f>'Commandes - Calculs auto'!Q22</f>
        <v>0</v>
      </c>
      <c r="R14" s="182">
        <f>'Commandes - Calculs auto'!R22</f>
        <v>0</v>
      </c>
      <c r="S14" s="182">
        <f>'Commandes - Calculs auto'!S22</f>
        <v>0</v>
      </c>
      <c r="T14" s="182">
        <f>'Commandes - Calculs auto'!T22</f>
        <v>0</v>
      </c>
      <c r="U14" s="182">
        <f>'Commandes - Calculs auto'!U22</f>
        <v>0</v>
      </c>
      <c r="V14" s="182">
        <f>'Commandes - Calculs auto'!V22</f>
        <v>0</v>
      </c>
      <c r="W14" s="182">
        <f>'Commandes - Calculs auto'!W22</f>
        <v>0</v>
      </c>
      <c r="X14" s="182">
        <f>'Commandes - Calculs auto'!X22</f>
        <v>0</v>
      </c>
      <c r="Y14" s="182">
        <f>'Commandes - Calculs auto'!Y22</f>
        <v>0</v>
      </c>
      <c r="Z14" s="182">
        <f>'Commandes - Calculs auto'!Z22</f>
        <v>0</v>
      </c>
      <c r="AA14" s="182">
        <f>'Commandes - Calculs auto'!AA22</f>
        <v>0</v>
      </c>
      <c r="AB14" s="182">
        <f>'Commandes - Calculs auto'!AB22</f>
        <v>0</v>
      </c>
      <c r="AC14" s="182">
        <f>'Commandes - Calculs auto'!AC22</f>
        <v>0</v>
      </c>
      <c r="AD14" s="182">
        <f>'Commandes - Calculs auto'!AD22</f>
        <v>0</v>
      </c>
      <c r="AE14" s="182">
        <f>'Commandes - Calculs auto'!AE22</f>
        <v>0</v>
      </c>
      <c r="AF14" s="182">
        <f>'Commandes - Calculs auto'!AF22</f>
        <v>0</v>
      </c>
      <c r="AG14" s="182">
        <f>'Commandes - Calculs auto'!AG22</f>
        <v>0</v>
      </c>
      <c r="AH14" s="182">
        <f>'Commandes - Calculs auto'!AH22</f>
        <v>0</v>
      </c>
      <c r="AI14" s="182">
        <f>'Commandes - Calculs auto'!AI22</f>
        <v>0</v>
      </c>
      <c r="AJ14" s="182">
        <f>'Commandes - Calculs auto'!AJ22</f>
        <v>0</v>
      </c>
      <c r="AK14" s="182">
        <f>'Commandes - Calculs auto'!AK22</f>
        <v>0</v>
      </c>
      <c r="AL14" s="182">
        <f>'Commandes - Calculs auto'!AL22</f>
        <v>0</v>
      </c>
      <c r="AM14" s="182">
        <f>'Commandes - Calculs auto'!AM22</f>
        <v>0</v>
      </c>
      <c r="AN14" s="182">
        <f>'Commandes - Calculs auto'!AN22</f>
        <v>0</v>
      </c>
      <c r="AO14" s="182">
        <f>'Commandes - Calculs auto'!AO22</f>
        <v>0</v>
      </c>
      <c r="AP14" s="182">
        <f>'Commandes - Calculs auto'!AP22</f>
        <v>0</v>
      </c>
      <c r="AQ14" s="182">
        <f>'Commandes - Calculs auto'!AQ22</f>
        <v>0</v>
      </c>
      <c r="AR14" s="182">
        <f>'Commandes - Calculs auto'!AR22</f>
        <v>0</v>
      </c>
      <c r="AS14" s="182">
        <f>'Commandes - Calculs auto'!AS22</f>
        <v>0</v>
      </c>
      <c r="AT14" s="182">
        <f>'Commandes - Calculs auto'!AT22</f>
        <v>0</v>
      </c>
      <c r="AU14" s="182">
        <f>'Commandes - Calculs auto'!AU22</f>
        <v>0</v>
      </c>
      <c r="AV14" s="182">
        <f>'Commandes - Calculs auto'!AV22</f>
        <v>0</v>
      </c>
      <c r="AW14" s="182">
        <f>'Commandes - Calculs auto'!AW22</f>
        <v>0</v>
      </c>
      <c r="AX14" s="182">
        <f>'Commandes - Calculs auto'!AX22</f>
        <v>0</v>
      </c>
      <c r="AY14" s="182">
        <f>'Commandes - Calculs auto'!AY22</f>
        <v>0</v>
      </c>
      <c r="AZ14" s="182">
        <f>'Commandes - Calculs auto'!AZ22</f>
        <v>0</v>
      </c>
      <c r="BA14" s="182">
        <f>'Commandes - Calculs auto'!BA22</f>
        <v>0</v>
      </c>
      <c r="BB14" s="182">
        <f>'Commandes - Calculs auto'!BB22</f>
        <v>0</v>
      </c>
      <c r="BC14" s="182">
        <f>'Commandes - Calculs auto'!BC22</f>
        <v>0</v>
      </c>
      <c r="BD14" s="182">
        <f>'Commandes - Calculs auto'!BD22</f>
        <v>0</v>
      </c>
      <c r="BE14" s="182">
        <f>'Commandes - Calculs auto'!BE22</f>
        <v>0</v>
      </c>
      <c r="BF14" s="182">
        <f>'Commandes - Calculs auto'!BF22</f>
        <v>0</v>
      </c>
      <c r="BG14" s="182">
        <f>'Commandes - Calculs auto'!BG22</f>
        <v>0</v>
      </c>
      <c r="BH14" s="182">
        <f>'Commandes - Calculs auto'!BH22</f>
        <v>0</v>
      </c>
      <c r="BI14" s="182">
        <f>'Commandes - Calculs auto'!BI22</f>
        <v>0</v>
      </c>
      <c r="BJ14" s="182">
        <f>'Commandes - Calculs auto'!BJ22</f>
        <v>0</v>
      </c>
      <c r="BK14" s="182">
        <f>'Commandes - Calculs auto'!BK22</f>
        <v>0</v>
      </c>
      <c r="BL14" s="8"/>
    </row>
    <row r="15" spans="2:64" ht="14.25" customHeight="1" x14ac:dyDescent="0.3">
      <c r="B15" s="5"/>
      <c r="C15" s="181" t="s">
        <v>143</v>
      </c>
      <c r="D15" s="86">
        <f>TVA!D43</f>
        <v>0</v>
      </c>
      <c r="E15" s="86">
        <f>TVA!E43</f>
        <v>0</v>
      </c>
      <c r="F15" s="86">
        <f>TVA!F43</f>
        <v>0</v>
      </c>
      <c r="G15" s="86">
        <f>TVA!G43</f>
        <v>0</v>
      </c>
      <c r="H15" s="86">
        <f>TVA!H43</f>
        <v>0</v>
      </c>
      <c r="I15" s="86">
        <f>TVA!I43</f>
        <v>0</v>
      </c>
      <c r="J15" s="86">
        <f>TVA!J43</f>
        <v>0</v>
      </c>
      <c r="K15" s="86">
        <f>TVA!K43</f>
        <v>0</v>
      </c>
      <c r="L15" s="86">
        <f>TVA!L43</f>
        <v>0</v>
      </c>
      <c r="M15" s="86">
        <f>TVA!M43</f>
        <v>0</v>
      </c>
      <c r="N15" s="86">
        <f>TVA!N43</f>
        <v>0</v>
      </c>
      <c r="O15" s="86">
        <f>TVA!O43</f>
        <v>0</v>
      </c>
      <c r="P15" s="86">
        <f>TVA!P43</f>
        <v>0</v>
      </c>
      <c r="Q15" s="86">
        <f>TVA!Q43</f>
        <v>0</v>
      </c>
      <c r="R15" s="86">
        <f>TVA!R43</f>
        <v>0</v>
      </c>
      <c r="S15" s="86">
        <f>TVA!S43</f>
        <v>0</v>
      </c>
      <c r="T15" s="86">
        <f>TVA!T43</f>
        <v>0</v>
      </c>
      <c r="U15" s="86">
        <f>TVA!U43</f>
        <v>0</v>
      </c>
      <c r="V15" s="86">
        <f>TVA!V43</f>
        <v>0</v>
      </c>
      <c r="W15" s="86">
        <f>TVA!W43</f>
        <v>0</v>
      </c>
      <c r="X15" s="86">
        <f>TVA!X43</f>
        <v>0</v>
      </c>
      <c r="Y15" s="86">
        <f>TVA!Y43</f>
        <v>0</v>
      </c>
      <c r="Z15" s="86">
        <f>TVA!Z43</f>
        <v>0</v>
      </c>
      <c r="AA15" s="86">
        <f>TVA!AA43</f>
        <v>0</v>
      </c>
      <c r="AB15" s="86">
        <f>TVA!AB43</f>
        <v>0</v>
      </c>
      <c r="AC15" s="86">
        <f>TVA!AC43</f>
        <v>0</v>
      </c>
      <c r="AD15" s="86">
        <f>TVA!AD43</f>
        <v>0</v>
      </c>
      <c r="AE15" s="86">
        <f>TVA!AE43</f>
        <v>0</v>
      </c>
      <c r="AF15" s="86">
        <f>TVA!AF43</f>
        <v>0</v>
      </c>
      <c r="AG15" s="86">
        <f>TVA!AG43</f>
        <v>0</v>
      </c>
      <c r="AH15" s="86">
        <f>TVA!AH43</f>
        <v>0</v>
      </c>
      <c r="AI15" s="86">
        <f>TVA!AI43</f>
        <v>0</v>
      </c>
      <c r="AJ15" s="86">
        <f>TVA!AJ43</f>
        <v>0</v>
      </c>
      <c r="AK15" s="86">
        <f>TVA!AK43</f>
        <v>0</v>
      </c>
      <c r="AL15" s="86">
        <f>TVA!AL43</f>
        <v>0</v>
      </c>
      <c r="AM15" s="86">
        <f>TVA!AM43</f>
        <v>0</v>
      </c>
      <c r="AN15" s="86">
        <f>TVA!AN43</f>
        <v>0</v>
      </c>
      <c r="AO15" s="86">
        <f>TVA!AO43</f>
        <v>0</v>
      </c>
      <c r="AP15" s="86">
        <f>TVA!AP43</f>
        <v>0</v>
      </c>
      <c r="AQ15" s="86">
        <f>TVA!AQ43</f>
        <v>0</v>
      </c>
      <c r="AR15" s="86">
        <f>TVA!AR43</f>
        <v>0</v>
      </c>
      <c r="AS15" s="86">
        <f>TVA!AS43</f>
        <v>0</v>
      </c>
      <c r="AT15" s="86">
        <f>TVA!AT43</f>
        <v>0</v>
      </c>
      <c r="AU15" s="86">
        <f>TVA!AU43</f>
        <v>0</v>
      </c>
      <c r="AV15" s="86">
        <f>TVA!AV43</f>
        <v>0</v>
      </c>
      <c r="AW15" s="86">
        <f>TVA!AW43</f>
        <v>0</v>
      </c>
      <c r="AX15" s="86">
        <f>TVA!AX43</f>
        <v>0</v>
      </c>
      <c r="AY15" s="86">
        <f>TVA!AY43</f>
        <v>0</v>
      </c>
      <c r="AZ15" s="86">
        <f>TVA!AZ43</f>
        <v>0</v>
      </c>
      <c r="BA15" s="86">
        <f>TVA!BA43</f>
        <v>0</v>
      </c>
      <c r="BB15" s="86">
        <f>TVA!BB43</f>
        <v>0</v>
      </c>
      <c r="BC15" s="86">
        <f>TVA!BC43</f>
        <v>0</v>
      </c>
      <c r="BD15" s="86">
        <f>TVA!BD43</f>
        <v>0</v>
      </c>
      <c r="BE15" s="86">
        <f>TVA!BE43</f>
        <v>0</v>
      </c>
      <c r="BF15" s="86">
        <f>TVA!BF43</f>
        <v>0</v>
      </c>
      <c r="BG15" s="86">
        <f>TVA!BG43</f>
        <v>0</v>
      </c>
      <c r="BH15" s="86">
        <f>TVA!BH43</f>
        <v>0</v>
      </c>
      <c r="BI15" s="86">
        <f>TVA!BI43</f>
        <v>0</v>
      </c>
      <c r="BJ15" s="86">
        <f>TVA!BJ43</f>
        <v>0</v>
      </c>
      <c r="BK15" s="86">
        <f>TVA!BK43</f>
        <v>0</v>
      </c>
      <c r="BL15" s="8"/>
    </row>
    <row r="16" spans="2:64" ht="14.25" customHeight="1" x14ac:dyDescent="0.3">
      <c r="B16" s="5"/>
      <c r="C16" s="181" t="s">
        <v>144</v>
      </c>
      <c r="D16" s="86"/>
      <c r="E16" s="86">
        <f t="shared" ref="E16:BK16" si="2">D46</f>
        <v>0</v>
      </c>
      <c r="F16" s="86">
        <f t="shared" si="2"/>
        <v>0</v>
      </c>
      <c r="G16" s="86">
        <f t="shared" si="2"/>
        <v>0</v>
      </c>
      <c r="H16" s="86">
        <f t="shared" si="2"/>
        <v>0</v>
      </c>
      <c r="I16" s="86">
        <f t="shared" si="2"/>
        <v>0</v>
      </c>
      <c r="J16" s="86">
        <f t="shared" si="2"/>
        <v>0</v>
      </c>
      <c r="K16" s="86">
        <f t="shared" si="2"/>
        <v>0</v>
      </c>
      <c r="L16" s="86">
        <f t="shared" si="2"/>
        <v>0</v>
      </c>
      <c r="M16" s="86">
        <f t="shared" si="2"/>
        <v>0</v>
      </c>
      <c r="N16" s="86">
        <f t="shared" si="2"/>
        <v>0</v>
      </c>
      <c r="O16" s="86">
        <f t="shared" si="2"/>
        <v>0</v>
      </c>
      <c r="P16" s="86">
        <f t="shared" si="2"/>
        <v>0</v>
      </c>
      <c r="Q16" s="86">
        <f t="shared" si="2"/>
        <v>0</v>
      </c>
      <c r="R16" s="86">
        <f t="shared" si="2"/>
        <v>0</v>
      </c>
      <c r="S16" s="86">
        <f t="shared" si="2"/>
        <v>0</v>
      </c>
      <c r="T16" s="86">
        <f t="shared" si="2"/>
        <v>0</v>
      </c>
      <c r="U16" s="86">
        <f t="shared" si="2"/>
        <v>0</v>
      </c>
      <c r="V16" s="86">
        <f t="shared" si="2"/>
        <v>0</v>
      </c>
      <c r="W16" s="86">
        <f t="shared" si="2"/>
        <v>0</v>
      </c>
      <c r="X16" s="86">
        <f t="shared" si="2"/>
        <v>0</v>
      </c>
      <c r="Y16" s="86">
        <f t="shared" si="2"/>
        <v>0</v>
      </c>
      <c r="Z16" s="86">
        <f t="shared" si="2"/>
        <v>0</v>
      </c>
      <c r="AA16" s="86">
        <f t="shared" si="2"/>
        <v>0</v>
      </c>
      <c r="AB16" s="86">
        <f t="shared" si="2"/>
        <v>0</v>
      </c>
      <c r="AC16" s="86">
        <f t="shared" si="2"/>
        <v>0</v>
      </c>
      <c r="AD16" s="86">
        <f t="shared" si="2"/>
        <v>0</v>
      </c>
      <c r="AE16" s="86">
        <f t="shared" si="2"/>
        <v>0</v>
      </c>
      <c r="AF16" s="86">
        <f t="shared" si="2"/>
        <v>0</v>
      </c>
      <c r="AG16" s="86">
        <f t="shared" si="2"/>
        <v>0</v>
      </c>
      <c r="AH16" s="86">
        <f t="shared" si="2"/>
        <v>0</v>
      </c>
      <c r="AI16" s="86">
        <f t="shared" si="2"/>
        <v>0</v>
      </c>
      <c r="AJ16" s="86">
        <f t="shared" si="2"/>
        <v>0</v>
      </c>
      <c r="AK16" s="86">
        <f t="shared" si="2"/>
        <v>0</v>
      </c>
      <c r="AL16" s="86">
        <f t="shared" si="2"/>
        <v>0</v>
      </c>
      <c r="AM16" s="86">
        <f t="shared" si="2"/>
        <v>0</v>
      </c>
      <c r="AN16" s="86">
        <f t="shared" si="2"/>
        <v>0</v>
      </c>
      <c r="AO16" s="86">
        <f t="shared" si="2"/>
        <v>0</v>
      </c>
      <c r="AP16" s="86">
        <f t="shared" si="2"/>
        <v>0</v>
      </c>
      <c r="AQ16" s="86">
        <f t="shared" si="2"/>
        <v>0</v>
      </c>
      <c r="AR16" s="86">
        <f t="shared" si="2"/>
        <v>0</v>
      </c>
      <c r="AS16" s="86">
        <f t="shared" si="2"/>
        <v>0</v>
      </c>
      <c r="AT16" s="86">
        <f t="shared" si="2"/>
        <v>0</v>
      </c>
      <c r="AU16" s="86">
        <f t="shared" si="2"/>
        <v>0</v>
      </c>
      <c r="AV16" s="86">
        <f t="shared" si="2"/>
        <v>0</v>
      </c>
      <c r="AW16" s="86">
        <f t="shared" si="2"/>
        <v>0</v>
      </c>
      <c r="AX16" s="86">
        <f t="shared" si="2"/>
        <v>0</v>
      </c>
      <c r="AY16" s="86">
        <f t="shared" si="2"/>
        <v>0</v>
      </c>
      <c r="AZ16" s="86">
        <f t="shared" si="2"/>
        <v>0</v>
      </c>
      <c r="BA16" s="86">
        <f t="shared" si="2"/>
        <v>0</v>
      </c>
      <c r="BB16" s="86">
        <f t="shared" si="2"/>
        <v>0</v>
      </c>
      <c r="BC16" s="86">
        <f t="shared" si="2"/>
        <v>0</v>
      </c>
      <c r="BD16" s="86">
        <f t="shared" si="2"/>
        <v>0</v>
      </c>
      <c r="BE16" s="86">
        <f t="shared" si="2"/>
        <v>0</v>
      </c>
      <c r="BF16" s="86">
        <f t="shared" si="2"/>
        <v>0</v>
      </c>
      <c r="BG16" s="86">
        <f t="shared" si="2"/>
        <v>0</v>
      </c>
      <c r="BH16" s="86">
        <f t="shared" si="2"/>
        <v>0</v>
      </c>
      <c r="BI16" s="86">
        <f t="shared" si="2"/>
        <v>0</v>
      </c>
      <c r="BJ16" s="86">
        <f t="shared" si="2"/>
        <v>0</v>
      </c>
      <c r="BK16" s="86">
        <f t="shared" si="2"/>
        <v>0</v>
      </c>
      <c r="BL16" s="8"/>
    </row>
    <row r="17" spans="2:64" ht="14.25" customHeight="1" x14ac:dyDescent="0.3">
      <c r="B17" s="5"/>
      <c r="C17" s="178" t="s">
        <v>145</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80"/>
      <c r="BL17" s="8"/>
    </row>
    <row r="18" spans="2:64" ht="14.25" customHeight="1" x14ac:dyDescent="0.3">
      <c r="B18" s="5"/>
      <c r="C18" s="181" t="s">
        <v>146</v>
      </c>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8"/>
    </row>
    <row r="19" spans="2:64" ht="14.25" customHeight="1" x14ac:dyDescent="0.3">
      <c r="B19" s="5"/>
      <c r="C19" s="181" t="s">
        <v>147</v>
      </c>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8"/>
    </row>
    <row r="20" spans="2:64" ht="14.25" customHeight="1" x14ac:dyDescent="0.3">
      <c r="B20" s="5"/>
      <c r="C20" s="181" t="s">
        <v>149</v>
      </c>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8"/>
    </row>
    <row r="21" spans="2:64" ht="14.25" customHeight="1" x14ac:dyDescent="0.3">
      <c r="B21" s="5"/>
      <c r="C21" s="181" t="s">
        <v>150</v>
      </c>
      <c r="D21" s="156">
        <v>0.01</v>
      </c>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
    </row>
    <row r="22" spans="2:64" ht="14.25" customHeight="1" x14ac:dyDescent="0.3">
      <c r="B22" s="5"/>
      <c r="C22" s="184" t="s">
        <v>151</v>
      </c>
      <c r="D22" s="176">
        <f t="shared" ref="D22:BK22" si="3">SUM(D23:D26)</f>
        <v>0</v>
      </c>
      <c r="E22" s="176">
        <f t="shared" si="3"/>
        <v>0</v>
      </c>
      <c r="F22" s="176">
        <f t="shared" si="3"/>
        <v>0</v>
      </c>
      <c r="G22" s="176">
        <f t="shared" si="3"/>
        <v>0</v>
      </c>
      <c r="H22" s="176">
        <f t="shared" si="3"/>
        <v>0</v>
      </c>
      <c r="I22" s="176">
        <f t="shared" si="3"/>
        <v>0</v>
      </c>
      <c r="J22" s="176">
        <f t="shared" si="3"/>
        <v>0</v>
      </c>
      <c r="K22" s="176">
        <f t="shared" si="3"/>
        <v>0</v>
      </c>
      <c r="L22" s="176">
        <f t="shared" si="3"/>
        <v>0</v>
      </c>
      <c r="M22" s="176">
        <f t="shared" si="3"/>
        <v>0</v>
      </c>
      <c r="N22" s="176">
        <f t="shared" si="3"/>
        <v>0</v>
      </c>
      <c r="O22" s="176">
        <f t="shared" si="3"/>
        <v>0</v>
      </c>
      <c r="P22" s="176">
        <f t="shared" si="3"/>
        <v>0</v>
      </c>
      <c r="Q22" s="176">
        <f t="shared" si="3"/>
        <v>0</v>
      </c>
      <c r="R22" s="176">
        <f t="shared" si="3"/>
        <v>0</v>
      </c>
      <c r="S22" s="176">
        <f t="shared" si="3"/>
        <v>0</v>
      </c>
      <c r="T22" s="176">
        <f t="shared" si="3"/>
        <v>0</v>
      </c>
      <c r="U22" s="176">
        <f t="shared" si="3"/>
        <v>0</v>
      </c>
      <c r="V22" s="176">
        <f t="shared" si="3"/>
        <v>0</v>
      </c>
      <c r="W22" s="176">
        <f t="shared" si="3"/>
        <v>0</v>
      </c>
      <c r="X22" s="176">
        <f t="shared" si="3"/>
        <v>0</v>
      </c>
      <c r="Y22" s="176">
        <f t="shared" si="3"/>
        <v>0</v>
      </c>
      <c r="Z22" s="176">
        <f t="shared" si="3"/>
        <v>0</v>
      </c>
      <c r="AA22" s="176">
        <f t="shared" si="3"/>
        <v>0</v>
      </c>
      <c r="AB22" s="176">
        <f t="shared" si="3"/>
        <v>0</v>
      </c>
      <c r="AC22" s="176">
        <f t="shared" si="3"/>
        <v>0</v>
      </c>
      <c r="AD22" s="176">
        <f t="shared" si="3"/>
        <v>0</v>
      </c>
      <c r="AE22" s="176">
        <f t="shared" si="3"/>
        <v>0</v>
      </c>
      <c r="AF22" s="176">
        <f t="shared" si="3"/>
        <v>0</v>
      </c>
      <c r="AG22" s="176">
        <f t="shared" si="3"/>
        <v>0</v>
      </c>
      <c r="AH22" s="176">
        <f t="shared" si="3"/>
        <v>0</v>
      </c>
      <c r="AI22" s="176">
        <f t="shared" si="3"/>
        <v>0</v>
      </c>
      <c r="AJ22" s="176">
        <f t="shared" si="3"/>
        <v>0</v>
      </c>
      <c r="AK22" s="176">
        <f t="shared" si="3"/>
        <v>0</v>
      </c>
      <c r="AL22" s="176">
        <f t="shared" si="3"/>
        <v>0</v>
      </c>
      <c r="AM22" s="176">
        <f t="shared" si="3"/>
        <v>0</v>
      </c>
      <c r="AN22" s="176">
        <f t="shared" si="3"/>
        <v>0</v>
      </c>
      <c r="AO22" s="176">
        <f t="shared" si="3"/>
        <v>0</v>
      </c>
      <c r="AP22" s="176">
        <f t="shared" si="3"/>
        <v>0</v>
      </c>
      <c r="AQ22" s="176">
        <f t="shared" si="3"/>
        <v>0</v>
      </c>
      <c r="AR22" s="176">
        <f t="shared" si="3"/>
        <v>0</v>
      </c>
      <c r="AS22" s="176">
        <f t="shared" si="3"/>
        <v>0</v>
      </c>
      <c r="AT22" s="176">
        <f t="shared" si="3"/>
        <v>0</v>
      </c>
      <c r="AU22" s="176">
        <f t="shared" si="3"/>
        <v>0</v>
      </c>
      <c r="AV22" s="176">
        <f t="shared" si="3"/>
        <v>0</v>
      </c>
      <c r="AW22" s="176">
        <f t="shared" si="3"/>
        <v>0</v>
      </c>
      <c r="AX22" s="176">
        <f t="shared" si="3"/>
        <v>0</v>
      </c>
      <c r="AY22" s="176">
        <f t="shared" si="3"/>
        <v>0</v>
      </c>
      <c r="AZ22" s="176">
        <f t="shared" si="3"/>
        <v>0</v>
      </c>
      <c r="BA22" s="176">
        <f t="shared" si="3"/>
        <v>0</v>
      </c>
      <c r="BB22" s="176">
        <f t="shared" si="3"/>
        <v>0</v>
      </c>
      <c r="BC22" s="176">
        <f t="shared" si="3"/>
        <v>0</v>
      </c>
      <c r="BD22" s="176">
        <f t="shared" si="3"/>
        <v>0</v>
      </c>
      <c r="BE22" s="176">
        <f t="shared" si="3"/>
        <v>0</v>
      </c>
      <c r="BF22" s="176">
        <f t="shared" si="3"/>
        <v>0</v>
      </c>
      <c r="BG22" s="176">
        <f t="shared" si="3"/>
        <v>0</v>
      </c>
      <c r="BH22" s="176">
        <f t="shared" si="3"/>
        <v>0</v>
      </c>
      <c r="BI22" s="176">
        <f t="shared" si="3"/>
        <v>0</v>
      </c>
      <c r="BJ22" s="176">
        <f t="shared" si="3"/>
        <v>0</v>
      </c>
      <c r="BK22" s="176">
        <f t="shared" si="3"/>
        <v>0</v>
      </c>
      <c r="BL22" s="8"/>
    </row>
    <row r="23" spans="2:64" ht="14.25" customHeight="1" x14ac:dyDescent="0.3">
      <c r="B23" s="5"/>
      <c r="C23" s="183" t="s">
        <v>153</v>
      </c>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8"/>
    </row>
    <row r="24" spans="2:64" ht="14.25" customHeight="1" x14ac:dyDescent="0.3">
      <c r="B24" s="5"/>
      <c r="C24" s="183" t="s">
        <v>154</v>
      </c>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8"/>
    </row>
    <row r="25" spans="2:64" ht="14.25" customHeight="1" x14ac:dyDescent="0.3">
      <c r="B25" s="5"/>
      <c r="C25" s="183" t="s">
        <v>155</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8"/>
    </row>
    <row r="26" spans="2:64" ht="14.25" customHeight="1" x14ac:dyDescent="0.3">
      <c r="B26" s="5"/>
      <c r="C26" s="183" t="s">
        <v>156</v>
      </c>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8"/>
    </row>
    <row r="27" spans="2:64" ht="14.25" customHeight="1" x14ac:dyDescent="0.3">
      <c r="B27" s="5"/>
      <c r="C27" s="184" t="s">
        <v>157</v>
      </c>
      <c r="D27" s="176">
        <f t="shared" ref="D27:BK27" si="4">SUM(D28:D31)</f>
        <v>0</v>
      </c>
      <c r="E27" s="176">
        <f t="shared" si="4"/>
        <v>0</v>
      </c>
      <c r="F27" s="176">
        <f t="shared" si="4"/>
        <v>0</v>
      </c>
      <c r="G27" s="176">
        <f t="shared" si="4"/>
        <v>0</v>
      </c>
      <c r="H27" s="176">
        <f t="shared" si="4"/>
        <v>0</v>
      </c>
      <c r="I27" s="176">
        <f t="shared" si="4"/>
        <v>0</v>
      </c>
      <c r="J27" s="176">
        <f t="shared" si="4"/>
        <v>0</v>
      </c>
      <c r="K27" s="176">
        <f t="shared" si="4"/>
        <v>0</v>
      </c>
      <c r="L27" s="176">
        <f t="shared" si="4"/>
        <v>0</v>
      </c>
      <c r="M27" s="176">
        <f t="shared" si="4"/>
        <v>0</v>
      </c>
      <c r="N27" s="176">
        <f t="shared" si="4"/>
        <v>0</v>
      </c>
      <c r="O27" s="176">
        <f t="shared" si="4"/>
        <v>0</v>
      </c>
      <c r="P27" s="176">
        <f t="shared" si="4"/>
        <v>0</v>
      </c>
      <c r="Q27" s="176">
        <f t="shared" si="4"/>
        <v>0</v>
      </c>
      <c r="R27" s="176">
        <f t="shared" si="4"/>
        <v>0</v>
      </c>
      <c r="S27" s="176">
        <f t="shared" si="4"/>
        <v>0</v>
      </c>
      <c r="T27" s="176">
        <f t="shared" si="4"/>
        <v>0</v>
      </c>
      <c r="U27" s="176">
        <f t="shared" si="4"/>
        <v>0</v>
      </c>
      <c r="V27" s="176">
        <f t="shared" si="4"/>
        <v>0</v>
      </c>
      <c r="W27" s="176">
        <f t="shared" si="4"/>
        <v>0</v>
      </c>
      <c r="X27" s="176">
        <f t="shared" si="4"/>
        <v>0</v>
      </c>
      <c r="Y27" s="176">
        <f t="shared" si="4"/>
        <v>0</v>
      </c>
      <c r="Z27" s="176">
        <f t="shared" si="4"/>
        <v>0</v>
      </c>
      <c r="AA27" s="176">
        <f t="shared" si="4"/>
        <v>0</v>
      </c>
      <c r="AB27" s="176">
        <f t="shared" si="4"/>
        <v>0</v>
      </c>
      <c r="AC27" s="176">
        <f t="shared" si="4"/>
        <v>0</v>
      </c>
      <c r="AD27" s="176">
        <f t="shared" si="4"/>
        <v>0</v>
      </c>
      <c r="AE27" s="176">
        <f t="shared" si="4"/>
        <v>0</v>
      </c>
      <c r="AF27" s="176">
        <f t="shared" si="4"/>
        <v>0</v>
      </c>
      <c r="AG27" s="176">
        <f t="shared" si="4"/>
        <v>0</v>
      </c>
      <c r="AH27" s="176">
        <f t="shared" si="4"/>
        <v>0</v>
      </c>
      <c r="AI27" s="176">
        <f t="shared" si="4"/>
        <v>0</v>
      </c>
      <c r="AJ27" s="176">
        <f t="shared" si="4"/>
        <v>0</v>
      </c>
      <c r="AK27" s="176">
        <f t="shared" si="4"/>
        <v>0</v>
      </c>
      <c r="AL27" s="176">
        <f t="shared" si="4"/>
        <v>0</v>
      </c>
      <c r="AM27" s="176">
        <f t="shared" si="4"/>
        <v>0</v>
      </c>
      <c r="AN27" s="176">
        <f t="shared" si="4"/>
        <v>0</v>
      </c>
      <c r="AO27" s="176">
        <f t="shared" si="4"/>
        <v>0</v>
      </c>
      <c r="AP27" s="176">
        <f t="shared" si="4"/>
        <v>0</v>
      </c>
      <c r="AQ27" s="176">
        <f t="shared" si="4"/>
        <v>0</v>
      </c>
      <c r="AR27" s="176">
        <f t="shared" si="4"/>
        <v>0</v>
      </c>
      <c r="AS27" s="176">
        <f t="shared" si="4"/>
        <v>0</v>
      </c>
      <c r="AT27" s="176">
        <f t="shared" si="4"/>
        <v>0</v>
      </c>
      <c r="AU27" s="176">
        <f t="shared" si="4"/>
        <v>0</v>
      </c>
      <c r="AV27" s="176">
        <f t="shared" si="4"/>
        <v>0</v>
      </c>
      <c r="AW27" s="176">
        <f t="shared" si="4"/>
        <v>0</v>
      </c>
      <c r="AX27" s="176">
        <f t="shared" si="4"/>
        <v>0</v>
      </c>
      <c r="AY27" s="176">
        <f t="shared" si="4"/>
        <v>0</v>
      </c>
      <c r="AZ27" s="176">
        <f t="shared" si="4"/>
        <v>0</v>
      </c>
      <c r="BA27" s="176">
        <f t="shared" si="4"/>
        <v>0</v>
      </c>
      <c r="BB27" s="176">
        <f t="shared" si="4"/>
        <v>0</v>
      </c>
      <c r="BC27" s="176">
        <f t="shared" si="4"/>
        <v>0</v>
      </c>
      <c r="BD27" s="176">
        <f t="shared" si="4"/>
        <v>0</v>
      </c>
      <c r="BE27" s="176">
        <f t="shared" si="4"/>
        <v>0</v>
      </c>
      <c r="BF27" s="176">
        <f t="shared" si="4"/>
        <v>0</v>
      </c>
      <c r="BG27" s="176">
        <f t="shared" si="4"/>
        <v>0</v>
      </c>
      <c r="BH27" s="176">
        <f t="shared" si="4"/>
        <v>0</v>
      </c>
      <c r="BI27" s="176">
        <f t="shared" si="4"/>
        <v>0</v>
      </c>
      <c r="BJ27" s="176">
        <f t="shared" si="4"/>
        <v>0</v>
      </c>
      <c r="BK27" s="176">
        <f t="shared" si="4"/>
        <v>0</v>
      </c>
      <c r="BL27" s="8"/>
    </row>
    <row r="28" spans="2:64" ht="14.25" customHeight="1" x14ac:dyDescent="0.3">
      <c r="B28" s="5"/>
      <c r="C28" s="183" t="s">
        <v>158</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8"/>
    </row>
    <row r="29" spans="2:64" ht="14.25" customHeight="1" x14ac:dyDescent="0.3">
      <c r="B29" s="5"/>
      <c r="C29" s="183" t="s">
        <v>159</v>
      </c>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8"/>
    </row>
    <row r="30" spans="2:64" ht="14.25" customHeight="1" x14ac:dyDescent="0.3">
      <c r="B30" s="5"/>
      <c r="C30" s="183" t="s">
        <v>160</v>
      </c>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8"/>
    </row>
    <row r="31" spans="2:64" ht="14.25" customHeight="1" x14ac:dyDescent="0.3">
      <c r="B31" s="5"/>
      <c r="C31" s="183" t="s">
        <v>161</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8"/>
    </row>
    <row r="32" spans="2:64" ht="14.25" customHeight="1" x14ac:dyDescent="0.3">
      <c r="B32" s="5"/>
      <c r="C32" s="184" t="s">
        <v>162</v>
      </c>
      <c r="D32" s="176">
        <f t="shared" ref="D32:BK32" si="5">SUM(D33:D36)</f>
        <v>0</v>
      </c>
      <c r="E32" s="176">
        <f t="shared" si="5"/>
        <v>0</v>
      </c>
      <c r="F32" s="176">
        <f t="shared" si="5"/>
        <v>0</v>
      </c>
      <c r="G32" s="176">
        <f t="shared" si="5"/>
        <v>0</v>
      </c>
      <c r="H32" s="176">
        <f t="shared" si="5"/>
        <v>0</v>
      </c>
      <c r="I32" s="176">
        <f t="shared" si="5"/>
        <v>0</v>
      </c>
      <c r="J32" s="176">
        <f t="shared" si="5"/>
        <v>0</v>
      </c>
      <c r="K32" s="176">
        <f t="shared" si="5"/>
        <v>0</v>
      </c>
      <c r="L32" s="176">
        <f t="shared" si="5"/>
        <v>0</v>
      </c>
      <c r="M32" s="176">
        <f t="shared" si="5"/>
        <v>0</v>
      </c>
      <c r="N32" s="176">
        <f t="shared" si="5"/>
        <v>0</v>
      </c>
      <c r="O32" s="176">
        <f t="shared" si="5"/>
        <v>0</v>
      </c>
      <c r="P32" s="176">
        <f t="shared" si="5"/>
        <v>0</v>
      </c>
      <c r="Q32" s="176">
        <f t="shared" si="5"/>
        <v>0</v>
      </c>
      <c r="R32" s="176">
        <f t="shared" si="5"/>
        <v>0</v>
      </c>
      <c r="S32" s="176">
        <f t="shared" si="5"/>
        <v>0</v>
      </c>
      <c r="T32" s="176">
        <f t="shared" si="5"/>
        <v>0</v>
      </c>
      <c r="U32" s="176">
        <f t="shared" si="5"/>
        <v>0</v>
      </c>
      <c r="V32" s="176">
        <f t="shared" si="5"/>
        <v>0</v>
      </c>
      <c r="W32" s="176">
        <f t="shared" si="5"/>
        <v>0</v>
      </c>
      <c r="X32" s="176">
        <f t="shared" si="5"/>
        <v>0</v>
      </c>
      <c r="Y32" s="176">
        <f t="shared" si="5"/>
        <v>0</v>
      </c>
      <c r="Z32" s="176">
        <f t="shared" si="5"/>
        <v>0</v>
      </c>
      <c r="AA32" s="176">
        <f t="shared" si="5"/>
        <v>0</v>
      </c>
      <c r="AB32" s="176">
        <f t="shared" si="5"/>
        <v>0</v>
      </c>
      <c r="AC32" s="176">
        <f t="shared" si="5"/>
        <v>0</v>
      </c>
      <c r="AD32" s="176">
        <f t="shared" si="5"/>
        <v>0</v>
      </c>
      <c r="AE32" s="176">
        <f t="shared" si="5"/>
        <v>0</v>
      </c>
      <c r="AF32" s="176">
        <f t="shared" si="5"/>
        <v>0</v>
      </c>
      <c r="AG32" s="176">
        <f t="shared" si="5"/>
        <v>0</v>
      </c>
      <c r="AH32" s="176">
        <f t="shared" si="5"/>
        <v>0</v>
      </c>
      <c r="AI32" s="176">
        <f t="shared" si="5"/>
        <v>0</v>
      </c>
      <c r="AJ32" s="176">
        <f t="shared" si="5"/>
        <v>0</v>
      </c>
      <c r="AK32" s="176">
        <f t="shared" si="5"/>
        <v>0</v>
      </c>
      <c r="AL32" s="176">
        <f t="shared" si="5"/>
        <v>0</v>
      </c>
      <c r="AM32" s="176">
        <f t="shared" si="5"/>
        <v>0</v>
      </c>
      <c r="AN32" s="176">
        <f t="shared" si="5"/>
        <v>0</v>
      </c>
      <c r="AO32" s="176">
        <f t="shared" si="5"/>
        <v>0</v>
      </c>
      <c r="AP32" s="176">
        <f t="shared" si="5"/>
        <v>0</v>
      </c>
      <c r="AQ32" s="176">
        <f t="shared" si="5"/>
        <v>0</v>
      </c>
      <c r="AR32" s="176">
        <f t="shared" si="5"/>
        <v>0</v>
      </c>
      <c r="AS32" s="176">
        <f t="shared" si="5"/>
        <v>0</v>
      </c>
      <c r="AT32" s="176">
        <f t="shared" si="5"/>
        <v>0</v>
      </c>
      <c r="AU32" s="176">
        <f t="shared" si="5"/>
        <v>0</v>
      </c>
      <c r="AV32" s="176">
        <f t="shared" si="5"/>
        <v>0</v>
      </c>
      <c r="AW32" s="176">
        <f t="shared" si="5"/>
        <v>0</v>
      </c>
      <c r="AX32" s="176">
        <f t="shared" si="5"/>
        <v>0</v>
      </c>
      <c r="AY32" s="176">
        <f t="shared" si="5"/>
        <v>0</v>
      </c>
      <c r="AZ32" s="176">
        <f t="shared" si="5"/>
        <v>0</v>
      </c>
      <c r="BA32" s="176">
        <f t="shared" si="5"/>
        <v>0</v>
      </c>
      <c r="BB32" s="176">
        <f t="shared" si="5"/>
        <v>0</v>
      </c>
      <c r="BC32" s="176">
        <f t="shared" si="5"/>
        <v>0</v>
      </c>
      <c r="BD32" s="176">
        <f t="shared" si="5"/>
        <v>0</v>
      </c>
      <c r="BE32" s="176">
        <f t="shared" si="5"/>
        <v>0</v>
      </c>
      <c r="BF32" s="176">
        <f t="shared" si="5"/>
        <v>0</v>
      </c>
      <c r="BG32" s="176">
        <f t="shared" si="5"/>
        <v>0</v>
      </c>
      <c r="BH32" s="176">
        <f t="shared" si="5"/>
        <v>0</v>
      </c>
      <c r="BI32" s="176">
        <f t="shared" si="5"/>
        <v>0</v>
      </c>
      <c r="BJ32" s="176">
        <f t="shared" si="5"/>
        <v>0</v>
      </c>
      <c r="BK32" s="176">
        <f t="shared" si="5"/>
        <v>0</v>
      </c>
      <c r="BL32" s="8"/>
    </row>
    <row r="33" spans="2:64" ht="14.25" customHeight="1" x14ac:dyDescent="0.3">
      <c r="B33" s="5"/>
      <c r="C33" s="183" t="s">
        <v>163</v>
      </c>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8"/>
    </row>
    <row r="34" spans="2:64" ht="14.25" customHeight="1" x14ac:dyDescent="0.3">
      <c r="B34" s="5"/>
      <c r="C34" s="183" t="s">
        <v>164</v>
      </c>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8"/>
    </row>
    <row r="35" spans="2:64" ht="14.25" customHeight="1" x14ac:dyDescent="0.3">
      <c r="B35" s="5"/>
      <c r="C35" s="183" t="s">
        <v>165</v>
      </c>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8"/>
    </row>
    <row r="36" spans="2:64" ht="14.25" customHeight="1" x14ac:dyDescent="0.3">
      <c r="B36" s="5"/>
      <c r="C36" s="183" t="s">
        <v>166</v>
      </c>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8"/>
    </row>
    <row r="37" spans="2:64" ht="14.25" customHeight="1" x14ac:dyDescent="0.3">
      <c r="B37" s="5"/>
      <c r="C37" s="181" t="s">
        <v>167</v>
      </c>
      <c r="D37" s="183"/>
      <c r="E37" s="183"/>
      <c r="F37" s="183"/>
      <c r="G37" s="183"/>
      <c r="H37" s="183"/>
      <c r="I37" s="183"/>
      <c r="J37" s="183"/>
      <c r="K37" s="183"/>
      <c r="L37" s="183"/>
      <c r="M37" s="183"/>
      <c r="N37" s="183"/>
      <c r="O37" s="183">
        <f>IF(AVERAGE(D10:O10)&lt;=0,0,AVERAGE(D10:O10)*CONFIG!$E$106)</f>
        <v>4.1013199318691111E-5</v>
      </c>
      <c r="P37" s="183"/>
      <c r="Q37" s="183"/>
      <c r="R37" s="183"/>
      <c r="S37" s="183"/>
      <c r="T37" s="183"/>
      <c r="U37" s="183"/>
      <c r="V37" s="183"/>
      <c r="W37" s="183"/>
      <c r="X37" s="183"/>
      <c r="Y37" s="183"/>
      <c r="Z37" s="183"/>
      <c r="AA37" s="183">
        <f>IF(AVERAGE(P10:AA10)&lt;=0,0,AVERAGE(P10:AA10)*CONFIG!$E$106)</f>
        <v>3.4868275950004586E-5</v>
      </c>
      <c r="AB37" s="183"/>
      <c r="AC37" s="183"/>
      <c r="AD37" s="183"/>
      <c r="AE37" s="183"/>
      <c r="AF37" s="183"/>
      <c r="AG37" s="183"/>
      <c r="AH37" s="183"/>
      <c r="AI37" s="183"/>
      <c r="AJ37" s="183"/>
      <c r="AK37" s="183"/>
      <c r="AL37" s="183"/>
      <c r="AM37" s="183">
        <f>IF(AVERAGE(AB10:AM10)&lt;=0,0,AVERAGE(AB10:AM10)*CONFIG!$E$106)</f>
        <v>2.452596129780798E-5</v>
      </c>
      <c r="AN37" s="183"/>
      <c r="AO37" s="183"/>
      <c r="AP37" s="183"/>
      <c r="AQ37" s="183"/>
      <c r="AR37" s="183"/>
      <c r="AS37" s="183"/>
      <c r="AT37" s="183"/>
      <c r="AU37" s="183"/>
      <c r="AV37" s="183"/>
      <c r="AW37" s="183"/>
      <c r="AX37" s="183"/>
      <c r="AY37" s="183">
        <f>IF(AVERAGE(AN10:AY10)&lt;=0,0,AVERAGE(AN10:AY10)*CONFIG!$E$106)</f>
        <v>1.4131935072350395E-5</v>
      </c>
      <c r="AZ37" s="183"/>
      <c r="BA37" s="183"/>
      <c r="BB37" s="183"/>
      <c r="BC37" s="183"/>
      <c r="BD37" s="183"/>
      <c r="BE37" s="183"/>
      <c r="BF37" s="183"/>
      <c r="BG37" s="183"/>
      <c r="BH37" s="183"/>
      <c r="BI37" s="183"/>
      <c r="BJ37" s="183"/>
      <c r="BK37" s="183">
        <f>IF(AVERAGE(AZ10:BK10)&lt;=0,0,AVERAGE(AZ10:BK10)*CONFIG!$E$106)</f>
        <v>3.685938715765518E-6</v>
      </c>
      <c r="BL37" s="8"/>
    </row>
    <row r="38" spans="2:64" ht="14.25" customHeight="1" x14ac:dyDescent="0.3">
      <c r="B38" s="5"/>
      <c r="C38" s="169"/>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8"/>
    </row>
    <row r="39" spans="2:64" ht="14.25" customHeight="1" x14ac:dyDescent="0.3">
      <c r="B39" s="5"/>
      <c r="C39" s="175" t="s">
        <v>168</v>
      </c>
      <c r="D39" s="164">
        <f t="shared" ref="D39:BK39" si="6">SUM(D14:D16)+SUM(D18:D21)+D22+D27+D32+D37</f>
        <v>0.01</v>
      </c>
      <c r="E39" s="164">
        <f t="shared" si="6"/>
        <v>0</v>
      </c>
      <c r="F39" s="164">
        <f t="shared" si="6"/>
        <v>0</v>
      </c>
      <c r="G39" s="164">
        <f t="shared" si="6"/>
        <v>0</v>
      </c>
      <c r="H39" s="164">
        <f t="shared" si="6"/>
        <v>0</v>
      </c>
      <c r="I39" s="164">
        <f t="shared" si="6"/>
        <v>0</v>
      </c>
      <c r="J39" s="164">
        <f t="shared" si="6"/>
        <v>0</v>
      </c>
      <c r="K39" s="164">
        <f t="shared" si="6"/>
        <v>0</v>
      </c>
      <c r="L39" s="164">
        <f t="shared" si="6"/>
        <v>0</v>
      </c>
      <c r="M39" s="164">
        <f t="shared" si="6"/>
        <v>0</v>
      </c>
      <c r="N39" s="164">
        <f t="shared" si="6"/>
        <v>0</v>
      </c>
      <c r="O39" s="164">
        <f t="shared" si="6"/>
        <v>4.1013199318691111E-5</v>
      </c>
      <c r="P39" s="164">
        <f t="shared" si="6"/>
        <v>0</v>
      </c>
      <c r="Q39" s="164">
        <f t="shared" si="6"/>
        <v>0</v>
      </c>
      <c r="R39" s="164">
        <f t="shared" si="6"/>
        <v>0</v>
      </c>
      <c r="S39" s="164">
        <f t="shared" si="6"/>
        <v>0</v>
      </c>
      <c r="T39" s="164">
        <f t="shared" si="6"/>
        <v>0</v>
      </c>
      <c r="U39" s="164">
        <f t="shared" si="6"/>
        <v>0</v>
      </c>
      <c r="V39" s="164">
        <f t="shared" si="6"/>
        <v>0</v>
      </c>
      <c r="W39" s="164">
        <f t="shared" si="6"/>
        <v>0</v>
      </c>
      <c r="X39" s="164">
        <f t="shared" si="6"/>
        <v>0</v>
      </c>
      <c r="Y39" s="164">
        <f t="shared" si="6"/>
        <v>0</v>
      </c>
      <c r="Z39" s="164">
        <f t="shared" si="6"/>
        <v>0</v>
      </c>
      <c r="AA39" s="164">
        <f t="shared" si="6"/>
        <v>3.4868275950004586E-5</v>
      </c>
      <c r="AB39" s="164">
        <f t="shared" si="6"/>
        <v>0</v>
      </c>
      <c r="AC39" s="164">
        <f t="shared" si="6"/>
        <v>0</v>
      </c>
      <c r="AD39" s="164">
        <f t="shared" si="6"/>
        <v>0</v>
      </c>
      <c r="AE39" s="164">
        <f t="shared" si="6"/>
        <v>0</v>
      </c>
      <c r="AF39" s="164">
        <f t="shared" si="6"/>
        <v>0</v>
      </c>
      <c r="AG39" s="164">
        <f t="shared" si="6"/>
        <v>0</v>
      </c>
      <c r="AH39" s="164">
        <f t="shared" si="6"/>
        <v>0</v>
      </c>
      <c r="AI39" s="164">
        <f t="shared" si="6"/>
        <v>0</v>
      </c>
      <c r="AJ39" s="164">
        <f t="shared" si="6"/>
        <v>0</v>
      </c>
      <c r="AK39" s="164">
        <f t="shared" si="6"/>
        <v>0</v>
      </c>
      <c r="AL39" s="164">
        <f t="shared" si="6"/>
        <v>0</v>
      </c>
      <c r="AM39" s="164">
        <f t="shared" si="6"/>
        <v>2.452596129780798E-5</v>
      </c>
      <c r="AN39" s="164">
        <f t="shared" si="6"/>
        <v>0</v>
      </c>
      <c r="AO39" s="164">
        <f t="shared" si="6"/>
        <v>0</v>
      </c>
      <c r="AP39" s="164">
        <f t="shared" si="6"/>
        <v>0</v>
      </c>
      <c r="AQ39" s="164">
        <f t="shared" si="6"/>
        <v>0</v>
      </c>
      <c r="AR39" s="164">
        <f t="shared" si="6"/>
        <v>0</v>
      </c>
      <c r="AS39" s="164">
        <f t="shared" si="6"/>
        <v>0</v>
      </c>
      <c r="AT39" s="164">
        <f t="shared" si="6"/>
        <v>0</v>
      </c>
      <c r="AU39" s="164">
        <f t="shared" si="6"/>
        <v>0</v>
      </c>
      <c r="AV39" s="164">
        <f t="shared" si="6"/>
        <v>0</v>
      </c>
      <c r="AW39" s="164">
        <f t="shared" si="6"/>
        <v>0</v>
      </c>
      <c r="AX39" s="164">
        <f t="shared" si="6"/>
        <v>0</v>
      </c>
      <c r="AY39" s="164">
        <f t="shared" si="6"/>
        <v>1.4131935072350395E-5</v>
      </c>
      <c r="AZ39" s="164">
        <f t="shared" si="6"/>
        <v>0</v>
      </c>
      <c r="BA39" s="164">
        <f t="shared" si="6"/>
        <v>0</v>
      </c>
      <c r="BB39" s="164">
        <f t="shared" si="6"/>
        <v>0</v>
      </c>
      <c r="BC39" s="164">
        <f t="shared" si="6"/>
        <v>0</v>
      </c>
      <c r="BD39" s="164">
        <f t="shared" si="6"/>
        <v>0</v>
      </c>
      <c r="BE39" s="164">
        <f t="shared" si="6"/>
        <v>0</v>
      </c>
      <c r="BF39" s="164">
        <f t="shared" si="6"/>
        <v>0</v>
      </c>
      <c r="BG39" s="164">
        <f t="shared" si="6"/>
        <v>0</v>
      </c>
      <c r="BH39" s="164">
        <f t="shared" si="6"/>
        <v>0</v>
      </c>
      <c r="BI39" s="164">
        <f t="shared" si="6"/>
        <v>0</v>
      </c>
      <c r="BJ39" s="164">
        <f t="shared" si="6"/>
        <v>0</v>
      </c>
      <c r="BK39" s="164">
        <f t="shared" si="6"/>
        <v>3.685938715765518E-6</v>
      </c>
      <c r="BL39" s="8"/>
    </row>
    <row r="40" spans="2:64" ht="14.25" customHeight="1" x14ac:dyDescent="0.3">
      <c r="B40" s="5"/>
      <c r="C40" s="9"/>
      <c r="D40" s="9"/>
      <c r="E40" s="78"/>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8"/>
    </row>
    <row r="41" spans="2:64" ht="14.25" customHeight="1" x14ac:dyDescent="0.3">
      <c r="B41" s="5"/>
      <c r="C41" s="177" t="s">
        <v>169</v>
      </c>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7"/>
      <c r="BL41" s="8"/>
    </row>
    <row r="42" spans="2:64" ht="14.25" customHeight="1" x14ac:dyDescent="0.3">
      <c r="B42" s="5"/>
      <c r="C42" s="178" t="s">
        <v>141</v>
      </c>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80"/>
      <c r="BL42" s="8"/>
    </row>
    <row r="43" spans="2:64" ht="14.25" customHeight="1" x14ac:dyDescent="0.3">
      <c r="B43" s="5"/>
      <c r="C43" s="181" t="s">
        <v>170</v>
      </c>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8"/>
    </row>
    <row r="44" spans="2:64" ht="14.25" customHeight="1" x14ac:dyDescent="0.3">
      <c r="B44" s="5"/>
      <c r="C44" s="181" t="s">
        <v>171</v>
      </c>
      <c r="D44" s="182">
        <f>'Charges variables'!D22</f>
        <v>0</v>
      </c>
      <c r="E44" s="182">
        <f>'Charges variables'!E22</f>
        <v>0</v>
      </c>
      <c r="F44" s="182">
        <f>'Charges variables'!F22</f>
        <v>0</v>
      </c>
      <c r="G44" s="182">
        <f>'Charges variables'!G22</f>
        <v>0</v>
      </c>
      <c r="H44" s="182">
        <f>'Charges variables'!H22</f>
        <v>0</v>
      </c>
      <c r="I44" s="182">
        <f>'Charges variables'!I22</f>
        <v>0</v>
      </c>
      <c r="J44" s="182">
        <f>'Charges variables'!J22</f>
        <v>0</v>
      </c>
      <c r="K44" s="182">
        <f>'Charges variables'!K22</f>
        <v>0</v>
      </c>
      <c r="L44" s="182">
        <f>'Charges variables'!L22</f>
        <v>0</v>
      </c>
      <c r="M44" s="182">
        <f>'Charges variables'!M22</f>
        <v>0</v>
      </c>
      <c r="N44" s="182">
        <f>'Charges variables'!N22</f>
        <v>0</v>
      </c>
      <c r="O44" s="182">
        <f>'Charges variables'!O22</f>
        <v>0</v>
      </c>
      <c r="P44" s="182">
        <f>'Charges variables'!P22</f>
        <v>0</v>
      </c>
      <c r="Q44" s="182">
        <f>'Charges variables'!Q22</f>
        <v>0</v>
      </c>
      <c r="R44" s="182">
        <f>'Charges variables'!R22</f>
        <v>0</v>
      </c>
      <c r="S44" s="182">
        <f>'Charges variables'!S22</f>
        <v>0</v>
      </c>
      <c r="T44" s="182">
        <f>'Charges variables'!T22</f>
        <v>0</v>
      </c>
      <c r="U44" s="182">
        <f>'Charges variables'!U22</f>
        <v>0</v>
      </c>
      <c r="V44" s="182">
        <f>'Charges variables'!V22</f>
        <v>0</v>
      </c>
      <c r="W44" s="182">
        <f>'Charges variables'!W22</f>
        <v>0</v>
      </c>
      <c r="X44" s="182">
        <f>'Charges variables'!X22</f>
        <v>0</v>
      </c>
      <c r="Y44" s="182">
        <f>'Charges variables'!Y22</f>
        <v>0</v>
      </c>
      <c r="Z44" s="182">
        <f>'Charges variables'!Z22</f>
        <v>0</v>
      </c>
      <c r="AA44" s="182">
        <f>'Charges variables'!AA22</f>
        <v>0</v>
      </c>
      <c r="AB44" s="182">
        <f>'Charges variables'!AB22</f>
        <v>0</v>
      </c>
      <c r="AC44" s="182">
        <f>'Charges variables'!AC22</f>
        <v>0</v>
      </c>
      <c r="AD44" s="182">
        <f>'Charges variables'!AD22</f>
        <v>0</v>
      </c>
      <c r="AE44" s="182">
        <f>'Charges variables'!AE22</f>
        <v>0</v>
      </c>
      <c r="AF44" s="182">
        <f>'Charges variables'!AF22</f>
        <v>0</v>
      </c>
      <c r="AG44" s="182">
        <f>'Charges variables'!AG22</f>
        <v>0</v>
      </c>
      <c r="AH44" s="182">
        <f>'Charges variables'!AH22</f>
        <v>0</v>
      </c>
      <c r="AI44" s="182">
        <f>'Charges variables'!AI22</f>
        <v>0</v>
      </c>
      <c r="AJ44" s="182">
        <f>'Charges variables'!AJ22</f>
        <v>0</v>
      </c>
      <c r="AK44" s="182">
        <f>'Charges variables'!AK22</f>
        <v>0</v>
      </c>
      <c r="AL44" s="182">
        <f>'Charges variables'!AL22</f>
        <v>0</v>
      </c>
      <c r="AM44" s="182">
        <f>'Charges variables'!AM22</f>
        <v>0</v>
      </c>
      <c r="AN44" s="182">
        <f>'Charges variables'!AN22</f>
        <v>0</v>
      </c>
      <c r="AO44" s="182">
        <f>'Charges variables'!AO22</f>
        <v>0</v>
      </c>
      <c r="AP44" s="182">
        <f>'Charges variables'!AP22</f>
        <v>0</v>
      </c>
      <c r="AQ44" s="182">
        <f>'Charges variables'!AQ22</f>
        <v>0</v>
      </c>
      <c r="AR44" s="182">
        <f>'Charges variables'!AR22</f>
        <v>0</v>
      </c>
      <c r="AS44" s="182">
        <f>'Charges variables'!AS22</f>
        <v>0</v>
      </c>
      <c r="AT44" s="182">
        <f>'Charges variables'!AT22</f>
        <v>0</v>
      </c>
      <c r="AU44" s="182">
        <f>'Charges variables'!AU22</f>
        <v>0</v>
      </c>
      <c r="AV44" s="182">
        <f>'Charges variables'!AV22</f>
        <v>0</v>
      </c>
      <c r="AW44" s="182">
        <f>'Charges variables'!AW22</f>
        <v>0</v>
      </c>
      <c r="AX44" s="182">
        <f>'Charges variables'!AX22</f>
        <v>0</v>
      </c>
      <c r="AY44" s="182">
        <f>'Charges variables'!AY22</f>
        <v>0</v>
      </c>
      <c r="AZ44" s="182">
        <f>'Charges variables'!AZ22</f>
        <v>0</v>
      </c>
      <c r="BA44" s="182">
        <f>'Charges variables'!BA22</f>
        <v>0</v>
      </c>
      <c r="BB44" s="182">
        <f>'Charges variables'!BB22</f>
        <v>0</v>
      </c>
      <c r="BC44" s="182">
        <f>'Charges variables'!BC22</f>
        <v>0</v>
      </c>
      <c r="BD44" s="182">
        <f>'Charges variables'!BD22</f>
        <v>0</v>
      </c>
      <c r="BE44" s="182">
        <f>'Charges variables'!BE22</f>
        <v>0</v>
      </c>
      <c r="BF44" s="182">
        <f>'Charges variables'!BF22</f>
        <v>0</v>
      </c>
      <c r="BG44" s="182">
        <f>'Charges variables'!BG22</f>
        <v>0</v>
      </c>
      <c r="BH44" s="182">
        <f>'Charges variables'!BH22</f>
        <v>0</v>
      </c>
      <c r="BI44" s="182">
        <f>'Charges variables'!BI22</f>
        <v>0</v>
      </c>
      <c r="BJ44" s="182">
        <f>'Charges variables'!BJ22</f>
        <v>0</v>
      </c>
      <c r="BK44" s="182">
        <f>'Charges variables'!BK22</f>
        <v>0</v>
      </c>
      <c r="BL44" s="8"/>
    </row>
    <row r="45" spans="2:64" ht="14.25" customHeight="1" x14ac:dyDescent="0.3">
      <c r="B45" s="5"/>
      <c r="C45" s="181" t="s">
        <v>172</v>
      </c>
      <c r="D45" s="182">
        <f>'Charges externes'!J29</f>
        <v>0</v>
      </c>
      <c r="E45" s="182">
        <f>'Charges externes'!K29</f>
        <v>0</v>
      </c>
      <c r="F45" s="182">
        <f>'Charges externes'!L29</f>
        <v>0</v>
      </c>
      <c r="G45" s="182">
        <f>'Charges externes'!M29</f>
        <v>0</v>
      </c>
      <c r="H45" s="182">
        <f>'Charges externes'!N29</f>
        <v>0</v>
      </c>
      <c r="I45" s="182">
        <f>'Charges externes'!O29</f>
        <v>0</v>
      </c>
      <c r="J45" s="182">
        <f>'Charges externes'!P29</f>
        <v>0</v>
      </c>
      <c r="K45" s="182">
        <f>'Charges externes'!Q29</f>
        <v>0</v>
      </c>
      <c r="L45" s="182">
        <f>'Charges externes'!R29</f>
        <v>0</v>
      </c>
      <c r="M45" s="182">
        <f>'Charges externes'!S29</f>
        <v>0</v>
      </c>
      <c r="N45" s="182">
        <f>'Charges externes'!T29</f>
        <v>0</v>
      </c>
      <c r="O45" s="182">
        <f>'Charges externes'!U29</f>
        <v>0</v>
      </c>
      <c r="P45" s="182">
        <f>'Charges externes'!V29</f>
        <v>0</v>
      </c>
      <c r="Q45" s="182">
        <f>'Charges externes'!W29</f>
        <v>0</v>
      </c>
      <c r="R45" s="182">
        <f>'Charges externes'!X29</f>
        <v>0</v>
      </c>
      <c r="S45" s="182">
        <f>'Charges externes'!Y29</f>
        <v>0</v>
      </c>
      <c r="T45" s="182">
        <f>'Charges externes'!Z29</f>
        <v>0</v>
      </c>
      <c r="U45" s="182">
        <f>'Charges externes'!AA29</f>
        <v>0</v>
      </c>
      <c r="V45" s="182">
        <f>'Charges externes'!AB29</f>
        <v>0</v>
      </c>
      <c r="W45" s="182">
        <f>'Charges externes'!AC29</f>
        <v>0</v>
      </c>
      <c r="X45" s="182">
        <f>'Charges externes'!AD29</f>
        <v>0</v>
      </c>
      <c r="Y45" s="182">
        <f>'Charges externes'!AE29</f>
        <v>0</v>
      </c>
      <c r="Z45" s="182">
        <f>'Charges externes'!AF29</f>
        <v>0</v>
      </c>
      <c r="AA45" s="182">
        <f>'Charges externes'!AG29</f>
        <v>0</v>
      </c>
      <c r="AB45" s="182">
        <f>'Charges externes'!AH29</f>
        <v>0</v>
      </c>
      <c r="AC45" s="182">
        <f>'Charges externes'!AI29</f>
        <v>0</v>
      </c>
      <c r="AD45" s="182">
        <f>'Charges externes'!AJ29</f>
        <v>0</v>
      </c>
      <c r="AE45" s="182">
        <f>'Charges externes'!AK29</f>
        <v>0</v>
      </c>
      <c r="AF45" s="182">
        <f>'Charges externes'!AL29</f>
        <v>0</v>
      </c>
      <c r="AG45" s="182">
        <f>'Charges externes'!AM29</f>
        <v>0</v>
      </c>
      <c r="AH45" s="182">
        <f>'Charges externes'!AN29</f>
        <v>0</v>
      </c>
      <c r="AI45" s="182">
        <f>'Charges externes'!AO29</f>
        <v>0</v>
      </c>
      <c r="AJ45" s="182">
        <f>'Charges externes'!AP29</f>
        <v>0</v>
      </c>
      <c r="AK45" s="182">
        <f>'Charges externes'!AQ29</f>
        <v>0</v>
      </c>
      <c r="AL45" s="182">
        <f>'Charges externes'!AR29</f>
        <v>0</v>
      </c>
      <c r="AM45" s="182">
        <f>'Charges externes'!AS29</f>
        <v>0</v>
      </c>
      <c r="AN45" s="182">
        <f>'Charges externes'!AT29</f>
        <v>0</v>
      </c>
      <c r="AO45" s="182">
        <f>'Charges externes'!AU29</f>
        <v>0</v>
      </c>
      <c r="AP45" s="182">
        <f>'Charges externes'!AV29</f>
        <v>0</v>
      </c>
      <c r="AQ45" s="182">
        <f>'Charges externes'!AW29</f>
        <v>0</v>
      </c>
      <c r="AR45" s="182">
        <f>'Charges externes'!AX29</f>
        <v>0</v>
      </c>
      <c r="AS45" s="182">
        <f>'Charges externes'!AY29</f>
        <v>0</v>
      </c>
      <c r="AT45" s="182">
        <f>'Charges externes'!AZ29</f>
        <v>0</v>
      </c>
      <c r="AU45" s="182">
        <f>'Charges externes'!BA29</f>
        <v>0</v>
      </c>
      <c r="AV45" s="182">
        <f>'Charges externes'!BB29</f>
        <v>0</v>
      </c>
      <c r="AW45" s="182">
        <f>'Charges externes'!BC29</f>
        <v>0</v>
      </c>
      <c r="AX45" s="182">
        <f>'Charges externes'!BD29</f>
        <v>0</v>
      </c>
      <c r="AY45" s="182">
        <f>'Charges externes'!BE29</f>
        <v>0</v>
      </c>
      <c r="AZ45" s="182">
        <f>'Charges externes'!BF29</f>
        <v>0</v>
      </c>
      <c r="BA45" s="182">
        <f>'Charges externes'!BG29</f>
        <v>0</v>
      </c>
      <c r="BB45" s="182">
        <f>'Charges externes'!BH29</f>
        <v>0</v>
      </c>
      <c r="BC45" s="182">
        <f>'Charges externes'!BI29</f>
        <v>0</v>
      </c>
      <c r="BD45" s="182">
        <f>'Charges externes'!BJ29</f>
        <v>0</v>
      </c>
      <c r="BE45" s="182">
        <f>'Charges externes'!BK29</f>
        <v>0</v>
      </c>
      <c r="BF45" s="182">
        <f>'Charges externes'!BL29</f>
        <v>0</v>
      </c>
      <c r="BG45" s="182">
        <f>'Charges externes'!BM29</f>
        <v>0</v>
      </c>
      <c r="BH45" s="182">
        <f>'Charges externes'!BN29</f>
        <v>0</v>
      </c>
      <c r="BI45" s="182">
        <f>'Charges externes'!BO29</f>
        <v>0</v>
      </c>
      <c r="BJ45" s="182">
        <f>'Charges externes'!BP29</f>
        <v>0</v>
      </c>
      <c r="BK45" s="182">
        <f>'Charges externes'!BQ29</f>
        <v>0</v>
      </c>
      <c r="BL45" s="8"/>
    </row>
    <row r="46" spans="2:64" ht="14.25" customHeight="1" x14ac:dyDescent="0.3">
      <c r="B46" s="5"/>
      <c r="C46" s="181" t="s">
        <v>173</v>
      </c>
      <c r="D46" s="182">
        <f>TVA!D24</f>
        <v>0</v>
      </c>
      <c r="E46" s="182">
        <f>TVA!E24</f>
        <v>0</v>
      </c>
      <c r="F46" s="182">
        <f>TVA!F24</f>
        <v>0</v>
      </c>
      <c r="G46" s="182">
        <f>TVA!G24</f>
        <v>0</v>
      </c>
      <c r="H46" s="182">
        <f>TVA!H24</f>
        <v>0</v>
      </c>
      <c r="I46" s="182">
        <f>TVA!I24</f>
        <v>0</v>
      </c>
      <c r="J46" s="182">
        <f>TVA!J24</f>
        <v>0</v>
      </c>
      <c r="K46" s="182">
        <f>TVA!K24</f>
        <v>0</v>
      </c>
      <c r="L46" s="182">
        <f>TVA!L24</f>
        <v>0</v>
      </c>
      <c r="M46" s="182">
        <f>TVA!M24</f>
        <v>0</v>
      </c>
      <c r="N46" s="182">
        <f>TVA!N24</f>
        <v>0</v>
      </c>
      <c r="O46" s="182">
        <f>TVA!O24</f>
        <v>0</v>
      </c>
      <c r="P46" s="182">
        <f>TVA!P24</f>
        <v>0</v>
      </c>
      <c r="Q46" s="182">
        <f>TVA!Q24</f>
        <v>0</v>
      </c>
      <c r="R46" s="182">
        <f>TVA!R24</f>
        <v>0</v>
      </c>
      <c r="S46" s="182">
        <f>TVA!S24</f>
        <v>0</v>
      </c>
      <c r="T46" s="182">
        <f>TVA!T24</f>
        <v>0</v>
      </c>
      <c r="U46" s="182">
        <f>TVA!U24</f>
        <v>0</v>
      </c>
      <c r="V46" s="182">
        <f>TVA!V24</f>
        <v>0</v>
      </c>
      <c r="W46" s="182">
        <f>TVA!W24</f>
        <v>0</v>
      </c>
      <c r="X46" s="182">
        <f>TVA!X24</f>
        <v>0</v>
      </c>
      <c r="Y46" s="182">
        <f>TVA!Y24</f>
        <v>0</v>
      </c>
      <c r="Z46" s="182">
        <f>TVA!Z24</f>
        <v>0</v>
      </c>
      <c r="AA46" s="182">
        <f>TVA!AA24</f>
        <v>0</v>
      </c>
      <c r="AB46" s="182">
        <f>TVA!AB24</f>
        <v>0</v>
      </c>
      <c r="AC46" s="182">
        <f>TVA!AC24</f>
        <v>0</v>
      </c>
      <c r="AD46" s="182">
        <f>TVA!AD24</f>
        <v>0</v>
      </c>
      <c r="AE46" s="182">
        <f>TVA!AE24</f>
        <v>0</v>
      </c>
      <c r="AF46" s="182">
        <f>TVA!AF24</f>
        <v>0</v>
      </c>
      <c r="AG46" s="182">
        <f>TVA!AG24</f>
        <v>0</v>
      </c>
      <c r="AH46" s="182">
        <f>TVA!AH24</f>
        <v>0</v>
      </c>
      <c r="AI46" s="182">
        <f>TVA!AI24</f>
        <v>0</v>
      </c>
      <c r="AJ46" s="182">
        <f>TVA!AJ24</f>
        <v>0</v>
      </c>
      <c r="AK46" s="182">
        <f>TVA!AK24</f>
        <v>0</v>
      </c>
      <c r="AL46" s="182">
        <f>TVA!AL24</f>
        <v>0</v>
      </c>
      <c r="AM46" s="182">
        <f>TVA!AM24</f>
        <v>0</v>
      </c>
      <c r="AN46" s="182">
        <f>TVA!AN24</f>
        <v>0</v>
      </c>
      <c r="AO46" s="182">
        <f>TVA!AO24</f>
        <v>0</v>
      </c>
      <c r="AP46" s="182">
        <f>TVA!AP24</f>
        <v>0</v>
      </c>
      <c r="AQ46" s="182">
        <f>TVA!AQ24</f>
        <v>0</v>
      </c>
      <c r="AR46" s="182">
        <f>TVA!AR24</f>
        <v>0</v>
      </c>
      <c r="AS46" s="182">
        <f>TVA!AS24</f>
        <v>0</v>
      </c>
      <c r="AT46" s="182">
        <f>TVA!AT24</f>
        <v>0</v>
      </c>
      <c r="AU46" s="182">
        <f>TVA!AU24</f>
        <v>0</v>
      </c>
      <c r="AV46" s="182">
        <f>TVA!AV24</f>
        <v>0</v>
      </c>
      <c r="AW46" s="182">
        <f>TVA!AW24</f>
        <v>0</v>
      </c>
      <c r="AX46" s="182">
        <f>TVA!AX24</f>
        <v>0</v>
      </c>
      <c r="AY46" s="182">
        <f>TVA!AY24</f>
        <v>0</v>
      </c>
      <c r="AZ46" s="182">
        <f>TVA!AZ24</f>
        <v>0</v>
      </c>
      <c r="BA46" s="182">
        <f>TVA!BA24</f>
        <v>0</v>
      </c>
      <c r="BB46" s="182">
        <f>TVA!BB24</f>
        <v>0</v>
      </c>
      <c r="BC46" s="182">
        <f>TVA!BC24</f>
        <v>0</v>
      </c>
      <c r="BD46" s="182">
        <f>TVA!BD24</f>
        <v>0</v>
      </c>
      <c r="BE46" s="182">
        <f>TVA!BE24</f>
        <v>0</v>
      </c>
      <c r="BF46" s="182">
        <f>TVA!BF24</f>
        <v>0</v>
      </c>
      <c r="BG46" s="182">
        <f>TVA!BG24</f>
        <v>0</v>
      </c>
      <c r="BH46" s="182">
        <f>TVA!BH24</f>
        <v>0</v>
      </c>
      <c r="BI46" s="182">
        <f>TVA!BI24</f>
        <v>0</v>
      </c>
      <c r="BJ46" s="182">
        <f>TVA!BJ24</f>
        <v>0</v>
      </c>
      <c r="BK46" s="182">
        <f>TVA!BK24</f>
        <v>0</v>
      </c>
      <c r="BL46" s="8"/>
    </row>
    <row r="47" spans="2:64" ht="14.25" customHeight="1" x14ac:dyDescent="0.3">
      <c r="B47" s="5"/>
      <c r="C47" s="181" t="s">
        <v>174</v>
      </c>
      <c r="D47" s="86"/>
      <c r="E47" s="86">
        <f t="shared" ref="E47:BK47" si="7">D15</f>
        <v>0</v>
      </c>
      <c r="F47" s="86">
        <f t="shared" si="7"/>
        <v>0</v>
      </c>
      <c r="G47" s="86">
        <f t="shared" si="7"/>
        <v>0</v>
      </c>
      <c r="H47" s="86">
        <f t="shared" si="7"/>
        <v>0</v>
      </c>
      <c r="I47" s="86">
        <f t="shared" si="7"/>
        <v>0</v>
      </c>
      <c r="J47" s="86">
        <f t="shared" si="7"/>
        <v>0</v>
      </c>
      <c r="K47" s="86">
        <f t="shared" si="7"/>
        <v>0</v>
      </c>
      <c r="L47" s="86">
        <f t="shared" si="7"/>
        <v>0</v>
      </c>
      <c r="M47" s="86">
        <f t="shared" si="7"/>
        <v>0</v>
      </c>
      <c r="N47" s="86">
        <f t="shared" si="7"/>
        <v>0</v>
      </c>
      <c r="O47" s="86">
        <f t="shared" si="7"/>
        <v>0</v>
      </c>
      <c r="P47" s="86">
        <f t="shared" si="7"/>
        <v>0</v>
      </c>
      <c r="Q47" s="86">
        <f t="shared" si="7"/>
        <v>0</v>
      </c>
      <c r="R47" s="86">
        <f t="shared" si="7"/>
        <v>0</v>
      </c>
      <c r="S47" s="86">
        <f t="shared" si="7"/>
        <v>0</v>
      </c>
      <c r="T47" s="86">
        <f t="shared" si="7"/>
        <v>0</v>
      </c>
      <c r="U47" s="86">
        <f t="shared" si="7"/>
        <v>0</v>
      </c>
      <c r="V47" s="86">
        <f t="shared" si="7"/>
        <v>0</v>
      </c>
      <c r="W47" s="86">
        <f t="shared" si="7"/>
        <v>0</v>
      </c>
      <c r="X47" s="86">
        <f t="shared" si="7"/>
        <v>0</v>
      </c>
      <c r="Y47" s="86">
        <f t="shared" si="7"/>
        <v>0</v>
      </c>
      <c r="Z47" s="86">
        <f t="shared" si="7"/>
        <v>0</v>
      </c>
      <c r="AA47" s="86">
        <f t="shared" si="7"/>
        <v>0</v>
      </c>
      <c r="AB47" s="86">
        <f t="shared" si="7"/>
        <v>0</v>
      </c>
      <c r="AC47" s="86">
        <f t="shared" si="7"/>
        <v>0</v>
      </c>
      <c r="AD47" s="86">
        <f t="shared" si="7"/>
        <v>0</v>
      </c>
      <c r="AE47" s="86">
        <f t="shared" si="7"/>
        <v>0</v>
      </c>
      <c r="AF47" s="86">
        <f t="shared" si="7"/>
        <v>0</v>
      </c>
      <c r="AG47" s="86">
        <f t="shared" si="7"/>
        <v>0</v>
      </c>
      <c r="AH47" s="86">
        <f t="shared" si="7"/>
        <v>0</v>
      </c>
      <c r="AI47" s="86">
        <f t="shared" si="7"/>
        <v>0</v>
      </c>
      <c r="AJ47" s="86">
        <f t="shared" si="7"/>
        <v>0</v>
      </c>
      <c r="AK47" s="86">
        <f t="shared" si="7"/>
        <v>0</v>
      </c>
      <c r="AL47" s="86">
        <f t="shared" si="7"/>
        <v>0</v>
      </c>
      <c r="AM47" s="86">
        <f t="shared" si="7"/>
        <v>0</v>
      </c>
      <c r="AN47" s="86">
        <f t="shared" si="7"/>
        <v>0</v>
      </c>
      <c r="AO47" s="86">
        <f t="shared" si="7"/>
        <v>0</v>
      </c>
      <c r="AP47" s="86">
        <f t="shared" si="7"/>
        <v>0</v>
      </c>
      <c r="AQ47" s="86">
        <f t="shared" si="7"/>
        <v>0</v>
      </c>
      <c r="AR47" s="86">
        <f t="shared" si="7"/>
        <v>0</v>
      </c>
      <c r="AS47" s="86">
        <f t="shared" si="7"/>
        <v>0</v>
      </c>
      <c r="AT47" s="86">
        <f t="shared" si="7"/>
        <v>0</v>
      </c>
      <c r="AU47" s="86">
        <f t="shared" si="7"/>
        <v>0</v>
      </c>
      <c r="AV47" s="86">
        <f t="shared" si="7"/>
        <v>0</v>
      </c>
      <c r="AW47" s="86">
        <f t="shared" si="7"/>
        <v>0</v>
      </c>
      <c r="AX47" s="86">
        <f t="shared" si="7"/>
        <v>0</v>
      </c>
      <c r="AY47" s="86">
        <f t="shared" si="7"/>
        <v>0</v>
      </c>
      <c r="AZ47" s="86">
        <f t="shared" si="7"/>
        <v>0</v>
      </c>
      <c r="BA47" s="86">
        <f t="shared" si="7"/>
        <v>0</v>
      </c>
      <c r="BB47" s="86">
        <f t="shared" si="7"/>
        <v>0</v>
      </c>
      <c r="BC47" s="86">
        <f t="shared" si="7"/>
        <v>0</v>
      </c>
      <c r="BD47" s="86">
        <f t="shared" si="7"/>
        <v>0</v>
      </c>
      <c r="BE47" s="86">
        <f t="shared" si="7"/>
        <v>0</v>
      </c>
      <c r="BF47" s="86">
        <f t="shared" si="7"/>
        <v>0</v>
      </c>
      <c r="BG47" s="86">
        <f t="shared" si="7"/>
        <v>0</v>
      </c>
      <c r="BH47" s="86">
        <f t="shared" si="7"/>
        <v>0</v>
      </c>
      <c r="BI47" s="86">
        <f t="shared" si="7"/>
        <v>0</v>
      </c>
      <c r="BJ47" s="86">
        <f t="shared" si="7"/>
        <v>0</v>
      </c>
      <c r="BK47" s="86">
        <f t="shared" si="7"/>
        <v>0</v>
      </c>
      <c r="BL47" s="8"/>
    </row>
    <row r="48" spans="2:64" ht="14.25" customHeight="1" x14ac:dyDescent="0.3">
      <c r="B48" s="5"/>
      <c r="C48" s="181" t="s">
        <v>175</v>
      </c>
      <c r="D48" s="182">
        <f>'Personnel - Calculs auto'!C56</f>
        <v>0</v>
      </c>
      <c r="E48" s="182">
        <f>'Personnel - Calculs auto'!D56</f>
        <v>0</v>
      </c>
      <c r="F48" s="182">
        <f>'Personnel - Calculs auto'!E56</f>
        <v>0</v>
      </c>
      <c r="G48" s="182">
        <f>'Personnel - Calculs auto'!F56</f>
        <v>0</v>
      </c>
      <c r="H48" s="182">
        <f>'Personnel - Calculs auto'!G56</f>
        <v>0</v>
      </c>
      <c r="I48" s="182">
        <f>'Personnel - Calculs auto'!H56</f>
        <v>0</v>
      </c>
      <c r="J48" s="182">
        <f>'Personnel - Calculs auto'!I56</f>
        <v>0</v>
      </c>
      <c r="K48" s="182">
        <f>'Personnel - Calculs auto'!J56</f>
        <v>0</v>
      </c>
      <c r="L48" s="182">
        <f>'Personnel - Calculs auto'!K56</f>
        <v>0</v>
      </c>
      <c r="M48" s="182">
        <f>'Personnel - Calculs auto'!L56</f>
        <v>0</v>
      </c>
      <c r="N48" s="182">
        <f>'Personnel - Calculs auto'!M56</f>
        <v>0</v>
      </c>
      <c r="O48" s="182">
        <f>'Personnel - Calculs auto'!N56</f>
        <v>0</v>
      </c>
      <c r="P48" s="182">
        <f>'Personnel - Calculs auto'!P56</f>
        <v>0</v>
      </c>
      <c r="Q48" s="182">
        <f>'Personnel - Calculs auto'!Q56</f>
        <v>0</v>
      </c>
      <c r="R48" s="182">
        <f>'Personnel - Calculs auto'!R56</f>
        <v>0</v>
      </c>
      <c r="S48" s="182">
        <f>'Personnel - Calculs auto'!S56</f>
        <v>0</v>
      </c>
      <c r="T48" s="182">
        <f>'Personnel - Calculs auto'!T56</f>
        <v>0</v>
      </c>
      <c r="U48" s="182">
        <f>'Personnel - Calculs auto'!U56</f>
        <v>0</v>
      </c>
      <c r="V48" s="182">
        <f>'Personnel - Calculs auto'!V56</f>
        <v>0</v>
      </c>
      <c r="W48" s="182">
        <f>'Personnel - Calculs auto'!W56</f>
        <v>0</v>
      </c>
      <c r="X48" s="182">
        <f>'Personnel - Calculs auto'!X56</f>
        <v>0</v>
      </c>
      <c r="Y48" s="182">
        <f>'Personnel - Calculs auto'!Y56</f>
        <v>0</v>
      </c>
      <c r="Z48" s="182">
        <f>'Personnel - Calculs auto'!Z56</f>
        <v>0</v>
      </c>
      <c r="AA48" s="182">
        <f>'Personnel - Calculs auto'!AA56</f>
        <v>0</v>
      </c>
      <c r="AB48" s="182">
        <f>'Personnel - Calculs auto'!$AC$56/6</f>
        <v>0</v>
      </c>
      <c r="AC48" s="182">
        <f>'Personnel - Calculs auto'!$AC$56/6</f>
        <v>0</v>
      </c>
      <c r="AD48" s="182">
        <f>'Personnel - Calculs auto'!$AC$56/6</f>
        <v>0</v>
      </c>
      <c r="AE48" s="182">
        <f>'Personnel - Calculs auto'!$AC$56/6</f>
        <v>0</v>
      </c>
      <c r="AF48" s="182">
        <f>'Personnel - Calculs auto'!$AC$56/6</f>
        <v>0</v>
      </c>
      <c r="AG48" s="182">
        <f>'Personnel - Calculs auto'!$AC$56/6</f>
        <v>0</v>
      </c>
      <c r="AH48" s="182">
        <f>'Personnel - Calculs auto'!$AD$56/6</f>
        <v>0</v>
      </c>
      <c r="AI48" s="182">
        <f>'Personnel - Calculs auto'!$AD$56/6</f>
        <v>0</v>
      </c>
      <c r="AJ48" s="182">
        <f>'Personnel - Calculs auto'!$AD$56/6</f>
        <v>0</v>
      </c>
      <c r="AK48" s="182">
        <f>'Personnel - Calculs auto'!$AD$56/6</f>
        <v>0</v>
      </c>
      <c r="AL48" s="182">
        <f>'Personnel - Calculs auto'!$AD$56/6</f>
        <v>0</v>
      </c>
      <c r="AM48" s="182">
        <f>'Personnel - Calculs auto'!$AD$56/6</f>
        <v>0</v>
      </c>
      <c r="AN48" s="182">
        <f>'Personnel - Calculs auto'!$AF$56/6</f>
        <v>0</v>
      </c>
      <c r="AO48" s="182">
        <f>'Personnel - Calculs auto'!$AF$56/6</f>
        <v>0</v>
      </c>
      <c r="AP48" s="182">
        <f>'Personnel - Calculs auto'!$AF$56/6</f>
        <v>0</v>
      </c>
      <c r="AQ48" s="182">
        <f>'Personnel - Calculs auto'!$AF$56/6</f>
        <v>0</v>
      </c>
      <c r="AR48" s="182">
        <f>'Personnel - Calculs auto'!$AF$56/6</f>
        <v>0</v>
      </c>
      <c r="AS48" s="182">
        <f>'Personnel - Calculs auto'!$AF$56/6</f>
        <v>0</v>
      </c>
      <c r="AT48" s="182">
        <f>'Personnel - Calculs auto'!$AG$56/6</f>
        <v>0</v>
      </c>
      <c r="AU48" s="182">
        <f>'Personnel - Calculs auto'!$AG$56/6</f>
        <v>0</v>
      </c>
      <c r="AV48" s="182">
        <f>'Personnel - Calculs auto'!$AG$56/6</f>
        <v>0</v>
      </c>
      <c r="AW48" s="182">
        <f>'Personnel - Calculs auto'!$AG$56/6</f>
        <v>0</v>
      </c>
      <c r="AX48" s="182">
        <f>'Personnel - Calculs auto'!$AG$56/6</f>
        <v>0</v>
      </c>
      <c r="AY48" s="182">
        <f>'Personnel - Calculs auto'!$AG$56/6</f>
        <v>0</v>
      </c>
      <c r="AZ48" s="182">
        <f>'Personnel - Calculs auto'!$AI$56/6</f>
        <v>0</v>
      </c>
      <c r="BA48" s="182">
        <f>'Personnel - Calculs auto'!$AI$56/6</f>
        <v>0</v>
      </c>
      <c r="BB48" s="182">
        <f>'Personnel - Calculs auto'!$AI$56/6</f>
        <v>0</v>
      </c>
      <c r="BC48" s="182">
        <f>'Personnel - Calculs auto'!$AI$56/6</f>
        <v>0</v>
      </c>
      <c r="BD48" s="182">
        <f>'Personnel - Calculs auto'!$AI$56/6</f>
        <v>0</v>
      </c>
      <c r="BE48" s="182">
        <f>'Personnel - Calculs auto'!$AI$56/6</f>
        <v>0</v>
      </c>
      <c r="BF48" s="182">
        <f>'Personnel - Calculs auto'!$AJ$56/6</f>
        <v>0</v>
      </c>
      <c r="BG48" s="182">
        <f>'Personnel - Calculs auto'!$AJ$56/6</f>
        <v>0</v>
      </c>
      <c r="BH48" s="182">
        <f>'Personnel - Calculs auto'!$AJ$56/6</f>
        <v>0</v>
      </c>
      <c r="BI48" s="182">
        <f>'Personnel - Calculs auto'!$AJ$56/6</f>
        <v>0</v>
      </c>
      <c r="BJ48" s="182">
        <f>'Personnel - Calculs auto'!$AJ$56/6</f>
        <v>0</v>
      </c>
      <c r="BK48" s="182">
        <f>'Personnel - Calculs auto'!$AJ$56/6</f>
        <v>0</v>
      </c>
      <c r="BL48" s="8"/>
    </row>
    <row r="49" spans="2:64" ht="14.25" customHeight="1" x14ac:dyDescent="0.3">
      <c r="B49" s="5"/>
      <c r="C49" s="181" t="s">
        <v>176</v>
      </c>
      <c r="D49" s="182">
        <f>'Impôts et taxes'!$D$15/12</f>
        <v>0</v>
      </c>
      <c r="E49" s="182">
        <f>'Impôts et taxes'!$D$15/12</f>
        <v>0</v>
      </c>
      <c r="F49" s="182">
        <f>'Impôts et taxes'!$D$15/12</f>
        <v>0</v>
      </c>
      <c r="G49" s="182">
        <f>'Impôts et taxes'!$D$15/12</f>
        <v>0</v>
      </c>
      <c r="H49" s="182">
        <f>'Impôts et taxes'!$D$15/12</f>
        <v>0</v>
      </c>
      <c r="I49" s="182">
        <f>'Impôts et taxes'!$D$15/12</f>
        <v>0</v>
      </c>
      <c r="J49" s="182">
        <f>'Impôts et taxes'!$D$15/12</f>
        <v>0</v>
      </c>
      <c r="K49" s="182">
        <f>'Impôts et taxes'!$D$15/12</f>
        <v>0</v>
      </c>
      <c r="L49" s="182">
        <f>'Impôts et taxes'!$D$15/12</f>
        <v>0</v>
      </c>
      <c r="M49" s="182">
        <f>'Impôts et taxes'!$D$15/12</f>
        <v>0</v>
      </c>
      <c r="N49" s="182">
        <f>'Impôts et taxes'!$D$15/12</f>
        <v>0</v>
      </c>
      <c r="O49" s="182">
        <f>'Impôts et taxes'!$D$15/12</f>
        <v>0</v>
      </c>
      <c r="P49" s="182">
        <f>'Impôts et taxes'!$E$15/12</f>
        <v>0</v>
      </c>
      <c r="Q49" s="182">
        <f>'Impôts et taxes'!$E$15/12</f>
        <v>0</v>
      </c>
      <c r="R49" s="182">
        <f>'Impôts et taxes'!$E$15/12+'Comptes de résultats'!D35+(0.25*'Comptes de résultats'!D35)</f>
        <v>0</v>
      </c>
      <c r="S49" s="182">
        <f>'Impôts et taxes'!$E$15/12</f>
        <v>0</v>
      </c>
      <c r="T49" s="182">
        <f>'Impôts et taxes'!$E$15/12</f>
        <v>0</v>
      </c>
      <c r="U49" s="182">
        <f>'Impôts et taxes'!$E$15/12+(0.25*'Comptes de résultats'!D35)</f>
        <v>0</v>
      </c>
      <c r="V49" s="182">
        <f>'Impôts et taxes'!$E$15/12</f>
        <v>0</v>
      </c>
      <c r="W49" s="182">
        <f>'Impôts et taxes'!$E$15/12</f>
        <v>0</v>
      </c>
      <c r="X49" s="182">
        <f>'Impôts et taxes'!$E$15/12+(0.25*'Comptes de résultats'!D35)</f>
        <v>0</v>
      </c>
      <c r="Y49" s="182">
        <f>'Impôts et taxes'!$E$15/12</f>
        <v>0</v>
      </c>
      <c r="Z49" s="182">
        <f>'Impôts et taxes'!$E$15/12</f>
        <v>0</v>
      </c>
      <c r="AA49" s="182">
        <f>'Impôts et taxes'!$E$15/12+(0.25*'Comptes de résultats'!D35)</f>
        <v>0</v>
      </c>
      <c r="AB49" s="182">
        <f>'Impôts et taxes'!$F$15/12</f>
        <v>0</v>
      </c>
      <c r="AC49" s="182">
        <f>'Impôts et taxes'!$F$15/12</f>
        <v>0</v>
      </c>
      <c r="AD49" s="182">
        <f>'Impôts et taxes'!$F$15/12+'Comptes de résultats'!E35-'Comptes de résultats'!D35+(0.25*'Comptes de résultats'!E35)</f>
        <v>0</v>
      </c>
      <c r="AE49" s="182">
        <f>'Impôts et taxes'!$F$15/12</f>
        <v>0</v>
      </c>
      <c r="AF49" s="182">
        <f>'Impôts et taxes'!$F$15/12</f>
        <v>0</v>
      </c>
      <c r="AG49" s="182">
        <f>'Impôts et taxes'!$F$15/12+(0.25*'Comptes de résultats'!E35)</f>
        <v>0</v>
      </c>
      <c r="AH49" s="182">
        <f>'Impôts et taxes'!$F$15/12</f>
        <v>0</v>
      </c>
      <c r="AI49" s="182">
        <f>'Impôts et taxes'!$F$15/12</f>
        <v>0</v>
      </c>
      <c r="AJ49" s="182">
        <f>'Impôts et taxes'!$F$15/12+(0.25*'Comptes de résultats'!E35)</f>
        <v>0</v>
      </c>
      <c r="AK49" s="182">
        <f>'Impôts et taxes'!$F$15/12</f>
        <v>0</v>
      </c>
      <c r="AL49" s="182">
        <f>'Impôts et taxes'!$F$15/12</f>
        <v>0</v>
      </c>
      <c r="AM49" s="182">
        <f>'Impôts et taxes'!$F$15/12+(0.25*'Comptes de résultats'!E35)</f>
        <v>0</v>
      </c>
      <c r="AN49" s="182">
        <f>'Impôts et taxes'!$G$15/12</f>
        <v>0</v>
      </c>
      <c r="AO49" s="182">
        <f>'Impôts et taxes'!$G$15/12</f>
        <v>0</v>
      </c>
      <c r="AP49" s="182">
        <f>'Impôts et taxes'!$G$15/12+'Comptes de résultats'!F35-'Comptes de résultats'!E35+(0.25*'Comptes de résultats'!F35)</f>
        <v>0</v>
      </c>
      <c r="AQ49" s="182">
        <f>'Impôts et taxes'!$G$15/12</f>
        <v>0</v>
      </c>
      <c r="AR49" s="182">
        <f>'Impôts et taxes'!$G$15/12</f>
        <v>0</v>
      </c>
      <c r="AS49" s="182">
        <f>'Impôts et taxes'!$G$15/12+(0.25*'Comptes de résultats'!F35)</f>
        <v>0</v>
      </c>
      <c r="AT49" s="182">
        <f>'Impôts et taxes'!$G$15/12</f>
        <v>0</v>
      </c>
      <c r="AU49" s="182">
        <f>'Impôts et taxes'!$G$15/12</f>
        <v>0</v>
      </c>
      <c r="AV49" s="182">
        <f>'Impôts et taxes'!$G$15/12+(0.25*'Comptes de résultats'!F35)</f>
        <v>0</v>
      </c>
      <c r="AW49" s="182">
        <f>'Impôts et taxes'!$G$15/12</f>
        <v>0</v>
      </c>
      <c r="AX49" s="182">
        <f>'Impôts et taxes'!$G$15/12</f>
        <v>0</v>
      </c>
      <c r="AY49" s="182">
        <f>'Impôts et taxes'!$G$15/12+(0.25*'Comptes de résultats'!F35)</f>
        <v>0</v>
      </c>
      <c r="AZ49" s="182">
        <f>'Impôts et taxes'!$H$15/12</f>
        <v>0</v>
      </c>
      <c r="BA49" s="182">
        <f>'Impôts et taxes'!$H$15/12</f>
        <v>0</v>
      </c>
      <c r="BB49" s="182">
        <f>'Impôts et taxes'!$H$15/12+'Comptes de résultats'!G35-'Comptes de résultats'!F35+(0.25*'Comptes de résultats'!G35)</f>
        <v>0</v>
      </c>
      <c r="BC49" s="182">
        <f>'Impôts et taxes'!$H$15/12</f>
        <v>0</v>
      </c>
      <c r="BD49" s="182">
        <f>'Impôts et taxes'!$H$15/12</f>
        <v>0</v>
      </c>
      <c r="BE49" s="182">
        <f>'Impôts et taxes'!$H$15/12+(0.25*'Comptes de résultats'!G35)</f>
        <v>0</v>
      </c>
      <c r="BF49" s="182">
        <f>'Impôts et taxes'!$H$15/12</f>
        <v>0</v>
      </c>
      <c r="BG49" s="182">
        <f>'Impôts et taxes'!$H$15/12</f>
        <v>0</v>
      </c>
      <c r="BH49" s="182">
        <f>'Impôts et taxes'!$H$15/12+(0.25*'Comptes de résultats'!G35)</f>
        <v>0</v>
      </c>
      <c r="BI49" s="182">
        <f>'Impôts et taxes'!$H$15/12</f>
        <v>0</v>
      </c>
      <c r="BJ49" s="182">
        <f>'Impôts et taxes'!$H$15/12</f>
        <v>0</v>
      </c>
      <c r="BK49" s="182">
        <f>'Impôts et taxes'!$H$15/12+(0.25*'Comptes de résultats'!G35)</f>
        <v>0</v>
      </c>
      <c r="BL49" s="8"/>
    </row>
    <row r="50" spans="2:64" ht="14.25" customHeight="1" x14ac:dyDescent="0.3">
      <c r="B50" s="5"/>
      <c r="C50" s="178" t="s">
        <v>145</v>
      </c>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80"/>
      <c r="BL50" s="8"/>
    </row>
    <row r="51" spans="2:64" ht="14.25" customHeight="1" x14ac:dyDescent="0.3">
      <c r="B51" s="5"/>
      <c r="C51" s="186" t="s">
        <v>177</v>
      </c>
      <c r="D51" s="86">
        <f>Investissements!D29-Investissements!D9-D52</f>
        <v>0</v>
      </c>
      <c r="E51" s="86">
        <f>Investissements!E29-Investissements!E9-E52</f>
        <v>0</v>
      </c>
      <c r="F51" s="86">
        <f>Investissements!F29-Investissements!F9-F52</f>
        <v>0</v>
      </c>
      <c r="G51" s="86">
        <f>Investissements!G29-Investissements!G9-G52</f>
        <v>0</v>
      </c>
      <c r="H51" s="86">
        <f>Investissements!H29-Investissements!H9-H52</f>
        <v>0</v>
      </c>
      <c r="I51" s="86">
        <f>Investissements!I29-Investissements!I9-I52</f>
        <v>0</v>
      </c>
      <c r="J51" s="86">
        <f>Investissements!J29-Investissements!J9-J52</f>
        <v>0</v>
      </c>
      <c r="K51" s="86">
        <f>Investissements!K29-Investissements!K9-K52</f>
        <v>0</v>
      </c>
      <c r="L51" s="86">
        <f>Investissements!L29-Investissements!L9-L52</f>
        <v>0</v>
      </c>
      <c r="M51" s="86">
        <f>Investissements!M29-Investissements!M9-M52</f>
        <v>0</v>
      </c>
      <c r="N51" s="86">
        <f>Investissements!N29-Investissements!N9-N52</f>
        <v>0</v>
      </c>
      <c r="O51" s="86">
        <f>Investissements!O29-Investissements!O9-O52</f>
        <v>0</v>
      </c>
      <c r="P51" s="86">
        <f>Investissements!Q29-Investissements!Q9-P52</f>
        <v>0</v>
      </c>
      <c r="Q51" s="86">
        <f>Investissements!R29-Investissements!R9-Q52</f>
        <v>0</v>
      </c>
      <c r="R51" s="86">
        <f>Investissements!S29-Investissements!S9-R52</f>
        <v>0</v>
      </c>
      <c r="S51" s="86">
        <f>Investissements!T29-Investissements!T9-S52</f>
        <v>0</v>
      </c>
      <c r="T51" s="86">
        <f>Investissements!U29-Investissements!U9-T52</f>
        <v>0</v>
      </c>
      <c r="U51" s="86">
        <f>Investissements!V29-Investissements!V9-U52</f>
        <v>0</v>
      </c>
      <c r="V51" s="86">
        <f>Investissements!W29-Investissements!W9-V52</f>
        <v>0</v>
      </c>
      <c r="W51" s="86">
        <f>Investissements!X29-Investissements!X9-W52</f>
        <v>0</v>
      </c>
      <c r="X51" s="86">
        <f>Investissements!Y29-Investissements!Y9-X52</f>
        <v>0</v>
      </c>
      <c r="Y51" s="86">
        <f>Investissements!Z29-Investissements!Z9-Y52</f>
        <v>0</v>
      </c>
      <c r="Z51" s="86">
        <f>Investissements!AA29-Investissements!AA9-Z52</f>
        <v>0</v>
      </c>
      <c r="AA51" s="86">
        <f>Investissements!AB29-Investissements!AB9-AA52</f>
        <v>0</v>
      </c>
      <c r="AB51" s="86">
        <f>Investissements!AD29-Investissements!AD9-AB52</f>
        <v>0</v>
      </c>
      <c r="AC51" s="86"/>
      <c r="AD51" s="86"/>
      <c r="AE51" s="86"/>
      <c r="AF51" s="86"/>
      <c r="AG51" s="86"/>
      <c r="AH51" s="86">
        <f>Investissements!AE29-Investissements!AE9-AH52</f>
        <v>0</v>
      </c>
      <c r="AI51" s="86"/>
      <c r="AJ51" s="86"/>
      <c r="AK51" s="86"/>
      <c r="AL51" s="86"/>
      <c r="AM51" s="86"/>
      <c r="AN51" s="86">
        <f>Investissements!AG29-Investissements!AG9-AN52</f>
        <v>0</v>
      </c>
      <c r="AO51" s="86"/>
      <c r="AP51" s="86"/>
      <c r="AQ51" s="86"/>
      <c r="AR51" s="86"/>
      <c r="AS51" s="86"/>
      <c r="AT51" s="86">
        <f>Investissements!AH29-Investissements!AH9-AT52</f>
        <v>0</v>
      </c>
      <c r="AU51" s="86"/>
      <c r="AV51" s="86"/>
      <c r="AW51" s="86"/>
      <c r="AX51" s="86"/>
      <c r="AY51" s="86"/>
      <c r="AZ51" s="86">
        <f>Investissements!AJ29-Investissements!AJ9-AZ52</f>
        <v>0</v>
      </c>
      <c r="BA51" s="86"/>
      <c r="BB51" s="86"/>
      <c r="BC51" s="86"/>
      <c r="BD51" s="86"/>
      <c r="BE51" s="86"/>
      <c r="BF51" s="86">
        <f>Investissements!AK29-Investissements!AK9-BF52</f>
        <v>0</v>
      </c>
      <c r="BG51" s="86"/>
      <c r="BH51" s="86"/>
      <c r="BI51" s="86"/>
      <c r="BJ51" s="86"/>
      <c r="BK51" s="86"/>
      <c r="BL51" s="8"/>
    </row>
    <row r="52" spans="2:64" ht="14.25" customHeight="1" x14ac:dyDescent="0.3">
      <c r="B52" s="5"/>
      <c r="C52" s="186" t="s">
        <v>178</v>
      </c>
      <c r="D52" s="86">
        <f>SUMPRODUCT((Investissements!D9:D27)*(Investissements!$AT9:$AT27))</f>
        <v>0</v>
      </c>
      <c r="E52" s="86">
        <f>SUMPRODUCT((Investissements!E9:E27)*(Investissements!$AT9:$AT27))</f>
        <v>0</v>
      </c>
      <c r="F52" s="86">
        <f>SUMPRODUCT((Investissements!F9:F27)*(Investissements!$AT9:$AT27))</f>
        <v>0</v>
      </c>
      <c r="G52" s="86">
        <f>SUMPRODUCT((Investissements!G9:G27)*(Investissements!$AT9:$AT27))</f>
        <v>0</v>
      </c>
      <c r="H52" s="86">
        <f>SUMPRODUCT((Investissements!H9:H27)*(Investissements!$AT9:$AT27))</f>
        <v>0</v>
      </c>
      <c r="I52" s="86">
        <f>SUMPRODUCT((Investissements!I9:I27)*(Investissements!$AT9:$AT27))</f>
        <v>0</v>
      </c>
      <c r="J52" s="86">
        <f>SUMPRODUCT((Investissements!J9:J27)*(Investissements!$AT9:$AT27))</f>
        <v>0</v>
      </c>
      <c r="K52" s="86">
        <f>SUMPRODUCT((Investissements!K9:K27)*(Investissements!$AT9:$AT27))</f>
        <v>0</v>
      </c>
      <c r="L52" s="86">
        <f>SUMPRODUCT((Investissements!L9:L27)*(Investissements!$AT9:$AT27))</f>
        <v>0</v>
      </c>
      <c r="M52" s="86">
        <f>SUMPRODUCT((Investissements!M9:M27)*(Investissements!$AT9:$AT27))</f>
        <v>0</v>
      </c>
      <c r="N52" s="86">
        <f>SUMPRODUCT((Investissements!N9:N27)*(Investissements!$AT9:$AT27))</f>
        <v>0</v>
      </c>
      <c r="O52" s="86">
        <f>SUMPRODUCT((Investissements!O9:O27)*(Investissements!$AT9:$AT27))</f>
        <v>0</v>
      </c>
      <c r="P52" s="86">
        <f>SUMPRODUCT((Investissements!Q9:Q27)*(Investissements!$AT9:$AT27))</f>
        <v>0</v>
      </c>
      <c r="Q52" s="86">
        <f>SUMPRODUCT((Investissements!R9:R27)*(Investissements!$AT9:$AT27))</f>
        <v>0</v>
      </c>
      <c r="R52" s="86">
        <f>SUMPRODUCT((Investissements!S9:S27)*(Investissements!$AT9:$AT27))</f>
        <v>0</v>
      </c>
      <c r="S52" s="86">
        <f>SUMPRODUCT((Investissements!T9:T27)*(Investissements!$AT9:$AT27))</f>
        <v>0</v>
      </c>
      <c r="T52" s="86">
        <f>SUMPRODUCT((Investissements!U9:U27)*(Investissements!$AT9:$AT27))</f>
        <v>0</v>
      </c>
      <c r="U52" s="86">
        <f>SUMPRODUCT((Investissements!V9:V27)*(Investissements!$AT9:$AT27))</f>
        <v>0</v>
      </c>
      <c r="V52" s="86">
        <f>SUMPRODUCT((Investissements!W9:W27)*(Investissements!$AT9:$AT27))</f>
        <v>0</v>
      </c>
      <c r="W52" s="86">
        <f>SUMPRODUCT((Investissements!X9:X27)*(Investissements!$AT9:$AT27))</f>
        <v>0</v>
      </c>
      <c r="X52" s="86">
        <f>SUMPRODUCT((Investissements!Y9:Y27)*(Investissements!$AT9:$AT27))</f>
        <v>0</v>
      </c>
      <c r="Y52" s="86">
        <f>SUMPRODUCT((Investissements!Z9:Z27)*(Investissements!$AT9:$AT27))</f>
        <v>0</v>
      </c>
      <c r="Z52" s="86">
        <f>SUMPRODUCT((Investissements!AA9:AA27)*(Investissements!$AT9:$AT27))</f>
        <v>0</v>
      </c>
      <c r="AA52" s="86">
        <f>SUMPRODUCT((Investissements!AB9:AB27)*(Investissements!$AT9:$AT27))</f>
        <v>0</v>
      </c>
      <c r="AB52" s="86">
        <f>SUMPRODUCT((Investissements!AD9:AD27)*(Investissements!$AT9:$AT27))</f>
        <v>0</v>
      </c>
      <c r="AC52" s="86"/>
      <c r="AD52" s="86"/>
      <c r="AE52" s="86"/>
      <c r="AF52" s="86"/>
      <c r="AG52" s="86"/>
      <c r="AH52" s="86">
        <f>SUMPRODUCT((Investissements!AE9:AE27)*(Investissements!$AT9:$AT27))</f>
        <v>0</v>
      </c>
      <c r="AI52" s="86"/>
      <c r="AJ52" s="86"/>
      <c r="AK52" s="86"/>
      <c r="AL52" s="86"/>
      <c r="AM52" s="86"/>
      <c r="AN52" s="86">
        <f>SUMPRODUCT((Investissements!AG9:AG27)*(Investissements!$AT9:$AT27))</f>
        <v>0</v>
      </c>
      <c r="AO52" s="86"/>
      <c r="AP52" s="86"/>
      <c r="AQ52" s="86"/>
      <c r="AR52" s="86"/>
      <c r="AS52" s="86"/>
      <c r="AT52" s="86">
        <f>SUMPRODUCT((Investissements!AH9:AH27)*(Investissements!$AT9:$AT27))</f>
        <v>0</v>
      </c>
      <c r="AU52" s="86"/>
      <c r="AV52" s="86"/>
      <c r="AW52" s="86"/>
      <c r="AX52" s="86"/>
      <c r="AY52" s="86"/>
      <c r="AZ52" s="86">
        <f>SUMPRODUCT((Investissements!AJ9:AJ27)*(Investissements!$AT9:$AT27))</f>
        <v>0</v>
      </c>
      <c r="BA52" s="86"/>
      <c r="BB52" s="86"/>
      <c r="BC52" s="86"/>
      <c r="BD52" s="86"/>
      <c r="BE52" s="86"/>
      <c r="BF52" s="86">
        <f>SUMPRODUCT((Investissements!AK9:AK27)*(Investissements!$AT9:$AT27))</f>
        <v>0</v>
      </c>
      <c r="BG52" s="86"/>
      <c r="BH52" s="86"/>
      <c r="BI52" s="86"/>
      <c r="BJ52" s="86"/>
      <c r="BK52" s="86"/>
      <c r="BL52" s="8"/>
    </row>
    <row r="53" spans="2:64" ht="14.25" customHeight="1" x14ac:dyDescent="0.3">
      <c r="B53" s="5"/>
      <c r="C53" s="186" t="s">
        <v>179</v>
      </c>
      <c r="D53" s="86">
        <f t="array" ref="D53">-PMT(CONFIG!$D$101/12,CONFIG!$D$103,SUM(INDEX($D20:$BK20,,IF((COLUMN(D$53)-COLUMN($D$53)+1)&gt;CONFIG!$D$103,(COLUMN(D$53)-COLUMN($D$53)+1)-CONFIG!$D$103,0)+1):INDEX($D20:$BK20,,COLUMN(D$53)-COLUMN($D$53)+1)),,)</f>
        <v>0</v>
      </c>
      <c r="E53" s="86">
        <f t="array" ref="E53">-PMT(CONFIG!$D$101/12,CONFIG!$D$103,SUM(INDEX($D20:$BK20,,IF((COLUMN(E$53)-COLUMN($D$53)+1)&gt;CONFIG!$D$103,(COLUMN(E$53)-COLUMN($D$53)+1)-CONFIG!$D$103,0)+1):INDEX($D20:$BK20,,COLUMN(E$53)-COLUMN($D$53)+1)),,)</f>
        <v>0</v>
      </c>
      <c r="F53" s="86">
        <f t="array" ref="F53">-PMT(CONFIG!$D$101/12,CONFIG!$D$103,SUM(INDEX($D20:$BK20,,IF((COLUMN(F$53)-COLUMN($D$53)+1)&gt;CONFIG!$D$103,(COLUMN(F$53)-COLUMN($D$53)+1)-CONFIG!$D$103,0)+1):INDEX($D20:$BK20,,COLUMN(F$53)-COLUMN($D$53)+1)),,)</f>
        <v>0</v>
      </c>
      <c r="G53" s="86">
        <f t="array" ref="G53">-PMT(CONFIG!$D$101/12,CONFIG!$D$103,SUM(INDEX($D20:$BK20,,IF((COLUMN(G$53)-COLUMN($D$53)+1)&gt;CONFIG!$D$103,(COLUMN(G$53)-COLUMN($D$53)+1)-CONFIG!$D$103,0)+1):INDEX($D20:$BK20,,COLUMN(G$53)-COLUMN($D$53)+1)),,)</f>
        <v>0</v>
      </c>
      <c r="H53" s="86">
        <f t="array" ref="H53">-PMT(CONFIG!$D$101/12,CONFIG!$D$103,SUM(INDEX($D20:$BK20,,IF((COLUMN(H$53)-COLUMN($D$53)+1)&gt;CONFIG!$D$103,(COLUMN(H$53)-COLUMN($D$53)+1)-CONFIG!$D$103,0)+1):INDEX($D20:$BK20,,COLUMN(H$53)-COLUMN($D$53)+1)),,)</f>
        <v>0</v>
      </c>
      <c r="I53" s="86">
        <f t="array" ref="I53">-PMT(CONFIG!$D$101/12,CONFIG!$D$103,SUM(INDEX($D20:$BK20,,IF((COLUMN(I$53)-COLUMN($D$53)+1)&gt;CONFIG!$D$103,(COLUMN(I$53)-COLUMN($D$53)+1)-CONFIG!$D$103,0)+1):INDEX($D20:$BK20,,COLUMN(I$53)-COLUMN($D$53)+1)),,)</f>
        <v>0</v>
      </c>
      <c r="J53" s="86">
        <f t="array" ref="J53">-PMT(CONFIG!$D$101/12,CONFIG!$D$103,SUM(INDEX($D20:$BK20,,IF((COLUMN(J$53)-COLUMN($D$53)+1)&gt;CONFIG!$D$103,(COLUMN(J$53)-COLUMN($D$53)+1)-CONFIG!$D$103,0)+1):INDEX($D20:$BK20,,COLUMN(J$53)-COLUMN($D$53)+1)),,)</f>
        <v>0</v>
      </c>
      <c r="K53" s="86">
        <f t="array" ref="K53">-PMT(CONFIG!$D$101/12,CONFIG!$D$103,SUM(INDEX($D20:$BK20,,IF((COLUMN(K$53)-COLUMN($D$53)+1)&gt;CONFIG!$D$103,(COLUMN(K$53)-COLUMN($D$53)+1)-CONFIG!$D$103,0)+1):INDEX($D20:$BK20,,COLUMN(K$53)-COLUMN($D$53)+1)),,)</f>
        <v>0</v>
      </c>
      <c r="L53" s="86">
        <f t="array" ref="L53">-PMT(CONFIG!$D$101/12,CONFIG!$D$103,SUM(INDEX($D20:$BK20,,IF((COLUMN(L$53)-COLUMN($D$53)+1)&gt;CONFIG!$D$103,(COLUMN(L$53)-COLUMN($D$53)+1)-CONFIG!$D$103,0)+1):INDEX($D20:$BK20,,COLUMN(L$53)-COLUMN($D$53)+1)),,)</f>
        <v>0</v>
      </c>
      <c r="M53" s="86">
        <f t="array" ref="M53">-PMT(CONFIG!$D$101/12,CONFIG!$D$103,SUM(INDEX($D20:$BK20,,IF((COLUMN(M$53)-COLUMN($D$53)+1)&gt;CONFIG!$D$103,(COLUMN(M$53)-COLUMN($D$53)+1)-CONFIG!$D$103,0)+1):INDEX($D20:$BK20,,COLUMN(M$53)-COLUMN($D$53)+1)),,)</f>
        <v>0</v>
      </c>
      <c r="N53" s="86">
        <f t="array" ref="N53">-PMT(CONFIG!$D$101/12,CONFIG!$D$103,SUM(INDEX($D20:$BK20,,IF((COLUMN(N$53)-COLUMN($D$53)+1)&gt;CONFIG!$D$103,(COLUMN(N$53)-COLUMN($D$53)+1)-CONFIG!$D$103,0)+1):INDEX($D20:$BK20,,COLUMN(N$53)-COLUMN($D$53)+1)),,)</f>
        <v>0</v>
      </c>
      <c r="O53" s="86">
        <f t="array" ref="O53">-PMT(CONFIG!$D$101/12,CONFIG!$D$103,SUM(INDEX($D20:$BK20,,IF((COLUMN(O$53)-COLUMN($D$53)+1)&gt;CONFIG!$D$103,(COLUMN(O$53)-COLUMN($D$53)+1)-CONFIG!$D$103,0)+1):INDEX($D20:$BK20,,COLUMN(O$53)-COLUMN($D$53)+1)),,)</f>
        <v>0</v>
      </c>
      <c r="P53" s="86">
        <f t="array" ref="P53">-PMT(CONFIG!$D$101/12,CONFIG!$D$103,SUM(INDEX($D20:$BK20,,IF((COLUMN(P$53)-COLUMN($D$53)+1)&gt;CONFIG!$D$103,(COLUMN(P$53)-COLUMN($D$53)+1)-CONFIG!$D$103,0)+1):INDEX($D20:$BK20,,COLUMN(P$53)-COLUMN($D$53)+1)),,)</f>
        <v>0</v>
      </c>
      <c r="Q53" s="86">
        <f t="array" ref="Q53">-PMT(CONFIG!$D$101/12,CONFIG!$D$103,SUM(INDEX($D20:$BK20,,IF((COLUMN(Q$53)-COLUMN($D$53)+1)&gt;CONFIG!$D$103,(COLUMN(Q$53)-COLUMN($D$53)+1)-CONFIG!$D$103,0)+1):INDEX($D20:$BK20,,COLUMN(Q$53)-COLUMN($D$53)+1)),,)</f>
        <v>0</v>
      </c>
      <c r="R53" s="86">
        <f t="array" ref="R53">-PMT(CONFIG!$D$101/12,CONFIG!$D$103,SUM(INDEX($D20:$BK20,,IF((COLUMN(R$53)-COLUMN($D$53)+1)&gt;CONFIG!$D$103,(COLUMN(R$53)-COLUMN($D$53)+1)-CONFIG!$D$103,0)+1):INDEX($D20:$BK20,,COLUMN(R$53)-COLUMN($D$53)+1)),,)</f>
        <v>0</v>
      </c>
      <c r="S53" s="86">
        <f t="array" ref="S53">-PMT(CONFIG!$D$101/12,CONFIG!$D$103,SUM(INDEX($D20:$BK20,,IF((COLUMN(S$53)-COLUMN($D$53)+1)&gt;CONFIG!$D$103,(COLUMN(S$53)-COLUMN($D$53)+1)-CONFIG!$D$103,0)+1):INDEX($D20:$BK20,,COLUMN(S$53)-COLUMN($D$53)+1)),,)</f>
        <v>0</v>
      </c>
      <c r="T53" s="86">
        <f t="array" ref="T53">-PMT(CONFIG!$D$101/12,CONFIG!$D$103,SUM(INDEX($D20:$BK20,,IF((COLUMN(T$53)-COLUMN($D$53)+1)&gt;CONFIG!$D$103,(COLUMN(T$53)-COLUMN($D$53)+1)-CONFIG!$D$103,0)+1):INDEX($D20:$BK20,,COLUMN(T$53)-COLUMN($D$53)+1)),,)</f>
        <v>0</v>
      </c>
      <c r="U53" s="86">
        <f t="array" ref="U53">-PMT(CONFIG!$D$101/12,CONFIG!$D$103,SUM(INDEX($D20:$BK20,,IF((COLUMN(U$53)-COLUMN($D$53)+1)&gt;CONFIG!$D$103,(COLUMN(U$53)-COLUMN($D$53)+1)-CONFIG!$D$103,0)+1):INDEX($D20:$BK20,,COLUMN(U$53)-COLUMN($D$53)+1)),,)</f>
        <v>0</v>
      </c>
      <c r="V53" s="86">
        <f t="array" ref="V53">-PMT(CONFIG!$D$101/12,CONFIG!$D$103,SUM(INDEX($D20:$BK20,,IF((COLUMN(V$53)-COLUMN($D$53)+1)&gt;CONFIG!$D$103,(COLUMN(V$53)-COLUMN($D$53)+1)-CONFIG!$D$103,0)+1):INDEX($D20:$BK20,,COLUMN(V$53)-COLUMN($D$53)+1)),,)</f>
        <v>0</v>
      </c>
      <c r="W53" s="86">
        <f t="array" ref="W53">-PMT(CONFIG!$D$101/12,CONFIG!$D$103,SUM(INDEX($D20:$BK20,,IF((COLUMN(W$53)-COLUMN($D$53)+1)&gt;CONFIG!$D$103,(COLUMN(W$53)-COLUMN($D$53)+1)-CONFIG!$D$103,0)+1):INDEX($D20:$BK20,,COLUMN(W$53)-COLUMN($D$53)+1)),,)</f>
        <v>0</v>
      </c>
      <c r="X53" s="86">
        <f t="array" ref="X53">-PMT(CONFIG!$D$101/12,CONFIG!$D$103,SUM(INDEX($D20:$BK20,,IF((COLUMN(X$53)-COLUMN($D$53)+1)&gt;CONFIG!$D$103,(COLUMN(X$53)-COLUMN($D$53)+1)-CONFIG!$D$103,0)+1):INDEX($D20:$BK20,,COLUMN(X$53)-COLUMN($D$53)+1)),,)</f>
        <v>0</v>
      </c>
      <c r="Y53" s="86">
        <f t="array" ref="Y53">-PMT(CONFIG!$D$101/12,CONFIG!$D$103,SUM(INDEX($D20:$BK20,,IF((COLUMN(Y$53)-COLUMN($D$53)+1)&gt;CONFIG!$D$103,(COLUMN(Y$53)-COLUMN($D$53)+1)-CONFIG!$D$103,0)+1):INDEX($D20:$BK20,,COLUMN(Y$53)-COLUMN($D$53)+1)),,)</f>
        <v>0</v>
      </c>
      <c r="Z53" s="86">
        <f t="array" ref="Z53">-PMT(CONFIG!$D$101/12,CONFIG!$D$103,SUM(INDEX($D20:$BK20,,IF((COLUMN(Z$53)-COLUMN($D$53)+1)&gt;CONFIG!$D$103,(COLUMN(Z$53)-COLUMN($D$53)+1)-CONFIG!$D$103,0)+1):INDEX($D20:$BK20,,COLUMN(Z$53)-COLUMN($D$53)+1)),,)</f>
        <v>0</v>
      </c>
      <c r="AA53" s="86">
        <f t="array" ref="AA53">-PMT(CONFIG!$D$101/12,CONFIG!$D$103,SUM(INDEX($D20:$BK20,,IF((COLUMN(AA$53)-COLUMN($D$53)+1)&gt;CONFIG!$D$103,(COLUMN(AA$53)-COLUMN($D$53)+1)-CONFIG!$D$103,0)+1):INDEX($D20:$BK20,,COLUMN(AA$53)-COLUMN($D$53)+1)),,)</f>
        <v>0</v>
      </c>
      <c r="AB53" s="86">
        <f t="array" ref="AB53">-PMT(CONFIG!$D$101/12,CONFIG!$D$103,SUM(INDEX($D20:$BK20,,IF((COLUMN(AB$53)-COLUMN($D$53)+1)&gt;CONFIG!$D$103,(COLUMN(AB$53)-COLUMN($D$53)+1)-CONFIG!$D$103,0)+1):INDEX($D20:$BK20,,COLUMN(AB$53)-COLUMN($D$53)+1)),,)</f>
        <v>0</v>
      </c>
      <c r="AC53" s="86">
        <f t="array" ref="AC53">-PMT(CONFIG!$D$101/12,CONFIG!$D$103,SUM(INDEX($D20:$BK20,,IF((COLUMN(AC$53)-COLUMN($D$53)+1)&gt;CONFIG!$D$103,(COLUMN(AC$53)-COLUMN($D$53)+1)-CONFIG!$D$103,0)+1):INDEX($D20:$BK20,,COLUMN(AC$53)-COLUMN($D$53)+1)),,)</f>
        <v>0</v>
      </c>
      <c r="AD53" s="86">
        <f t="array" ref="AD53">-PMT(CONFIG!$D$101/12,CONFIG!$D$103,SUM(INDEX($D20:$BK20,,IF((COLUMN(AD$53)-COLUMN($D$53)+1)&gt;CONFIG!$D$103,(COLUMN(AD$53)-COLUMN($D$53)+1)-CONFIG!$D$103,0)+1):INDEX($D20:$BK20,,COLUMN(AD$53)-COLUMN($D$53)+1)),,)</f>
        <v>0</v>
      </c>
      <c r="AE53" s="86">
        <f t="array" ref="AE53">-PMT(CONFIG!$D$101/12,CONFIG!$D$103,SUM(INDEX($D20:$BK20,,IF((COLUMN(AE$53)-COLUMN($D$53)+1)&gt;CONFIG!$D$103,(COLUMN(AE$53)-COLUMN($D$53)+1)-CONFIG!$D$103,0)+1):INDEX($D20:$BK20,,COLUMN(AE$53)-COLUMN($D$53)+1)),,)</f>
        <v>0</v>
      </c>
      <c r="AF53" s="86">
        <f t="array" ref="AF53">-PMT(CONFIG!$D$101/12,CONFIG!$D$103,SUM(INDEX($D20:$BK20,,IF((COLUMN(AF$53)-COLUMN($D$53)+1)&gt;CONFIG!$D$103,(COLUMN(AF$53)-COLUMN($D$53)+1)-CONFIG!$D$103,0)+1):INDEX($D20:$BK20,,COLUMN(AF$53)-COLUMN($D$53)+1)),,)</f>
        <v>0</v>
      </c>
      <c r="AG53" s="86">
        <f t="array" ref="AG53">-PMT(CONFIG!$D$101/12,CONFIG!$D$103,SUM(INDEX($D20:$BK20,,IF((COLUMN(AG$53)-COLUMN($D$53)+1)&gt;CONFIG!$D$103,(COLUMN(AG$53)-COLUMN($D$53)+1)-CONFIG!$D$103,0)+1):INDEX($D20:$BK20,,COLUMN(AG$53)-COLUMN($D$53)+1)),,)</f>
        <v>0</v>
      </c>
      <c r="AH53" s="86">
        <f t="array" ref="AH53">-PMT(CONFIG!$D$101/12,CONFIG!$D$103,SUM(INDEX($D20:$BK20,,IF((COLUMN(AH$53)-COLUMN($D$53)+1)&gt;CONFIG!$D$103,(COLUMN(AH$53)-COLUMN($D$53)+1)-CONFIG!$D$103,0)+1):INDEX($D20:$BK20,,COLUMN(AH$53)-COLUMN($D$53)+1)),,)</f>
        <v>0</v>
      </c>
      <c r="AI53" s="86">
        <f t="array" ref="AI53">-PMT(CONFIG!$D$101/12,CONFIG!$D$103,SUM(INDEX($D20:$BK20,,IF((COLUMN(AI$53)-COLUMN($D$53)+1)&gt;CONFIG!$D$103,(COLUMN(AI$53)-COLUMN($D$53)+1)-CONFIG!$D$103,0)+1):INDEX($D20:$BK20,,COLUMN(AI$53)-COLUMN($D$53)+1)),,)</f>
        <v>0</v>
      </c>
      <c r="AJ53" s="86">
        <f t="array" ref="AJ53">-PMT(CONFIG!$D$101/12,CONFIG!$D$103,SUM(INDEX($D20:$BK20,,IF((COLUMN(AJ$53)-COLUMN($D$53)+1)&gt;CONFIG!$D$103,(COLUMN(AJ$53)-COLUMN($D$53)+1)-CONFIG!$D$103,0)+1):INDEX($D20:$BK20,,COLUMN(AJ$53)-COLUMN($D$53)+1)),,)</f>
        <v>0</v>
      </c>
      <c r="AK53" s="86">
        <f t="array" ref="AK53">-PMT(CONFIG!$D$101/12,CONFIG!$D$103,SUM(INDEX($D20:$BK20,,IF((COLUMN(AK$53)-COLUMN($D$53)+1)&gt;CONFIG!$D$103,(COLUMN(AK$53)-COLUMN($D$53)+1)-CONFIG!$D$103,0)+1):INDEX($D20:$BK20,,COLUMN(AK$53)-COLUMN($D$53)+1)),,)</f>
        <v>0</v>
      </c>
      <c r="AL53" s="86">
        <f t="array" ref="AL53">-PMT(CONFIG!$D$101/12,CONFIG!$D$103,SUM(INDEX($D20:$BK20,,IF((COLUMN(AL$53)-COLUMN($D$53)+1)&gt;CONFIG!$D$103,(COLUMN(AL$53)-COLUMN($D$53)+1)-CONFIG!$D$103,0)+1):INDEX($D20:$BK20,,COLUMN(AL$53)-COLUMN($D$53)+1)),,)</f>
        <v>0</v>
      </c>
      <c r="AM53" s="86">
        <f t="array" ref="AM53">-PMT(CONFIG!$D$101/12,CONFIG!$D$103,SUM(INDEX($D20:$BK20,,IF((COLUMN(AM$53)-COLUMN($D$53)+1)&gt;CONFIG!$D$103,(COLUMN(AM$53)-COLUMN($D$53)+1)-CONFIG!$D$103,0)+1):INDEX($D20:$BK20,,COLUMN(AM$53)-COLUMN($D$53)+1)),,)</f>
        <v>0</v>
      </c>
      <c r="AN53" s="86">
        <f t="array" ref="AN53">-PMT(CONFIG!$D$101/12,CONFIG!$D$103,SUM(INDEX($D20:$BK20,,IF((COLUMN(AN$53)-COLUMN($D$53)+1)&gt;CONFIG!$D$103,(COLUMN(AN$53)-COLUMN($D$53)+1)-CONFIG!$D$103,0)+1):INDEX($D20:$BK20,,COLUMN(AN$53)-COLUMN($D$53)+1)),,)</f>
        <v>0</v>
      </c>
      <c r="AO53" s="86">
        <f t="array" ref="AO53">-PMT(CONFIG!$D$101/12,CONFIG!$D$103,SUM(INDEX($D20:$BK20,,IF((COLUMN(AO$53)-COLUMN($D$53)+1)&gt;CONFIG!$D$103,(COLUMN(AO$53)-COLUMN($D$53)+1)-CONFIG!$D$103,0)+1):INDEX($D20:$BK20,,COLUMN(AO$53)-COLUMN($D$53)+1)),,)</f>
        <v>0</v>
      </c>
      <c r="AP53" s="86">
        <f t="array" ref="AP53">-PMT(CONFIG!$D$101/12,CONFIG!$D$103,SUM(INDEX($D20:$BK20,,IF((COLUMN(AP$53)-COLUMN($D$53)+1)&gt;CONFIG!$D$103,(COLUMN(AP$53)-COLUMN($D$53)+1)-CONFIG!$D$103,0)+1):INDEX($D20:$BK20,,COLUMN(AP$53)-COLUMN($D$53)+1)),,)</f>
        <v>0</v>
      </c>
      <c r="AQ53" s="86">
        <f t="array" ref="AQ53">-PMT(CONFIG!$D$101/12,CONFIG!$D$103,SUM(INDEX($D20:$BK20,,IF((COLUMN(AQ$53)-COLUMN($D$53)+1)&gt;CONFIG!$D$103,(COLUMN(AQ$53)-COLUMN($D$53)+1)-CONFIG!$D$103,0)+1):INDEX($D20:$BK20,,COLUMN(AQ$53)-COLUMN($D$53)+1)),,)</f>
        <v>0</v>
      </c>
      <c r="AR53" s="86">
        <f t="array" ref="AR53">-PMT(CONFIG!$D$101/12,CONFIG!$D$103,SUM(INDEX($D20:$BK20,,IF((COLUMN(AR$53)-COLUMN($D$53)+1)&gt;CONFIG!$D$103,(COLUMN(AR$53)-COLUMN($D$53)+1)-CONFIG!$D$103,0)+1):INDEX($D20:$BK20,,COLUMN(AR$53)-COLUMN($D$53)+1)),,)</f>
        <v>0</v>
      </c>
      <c r="AS53" s="86">
        <f t="array" ref="AS53">-PMT(CONFIG!$D$101/12,CONFIG!$D$103,SUM(INDEX($D20:$BK20,,IF((COLUMN(AS$53)-COLUMN($D$53)+1)&gt;CONFIG!$D$103,(COLUMN(AS$53)-COLUMN($D$53)+1)-CONFIG!$D$103,0)+1):INDEX($D20:$BK20,,COLUMN(AS$53)-COLUMN($D$53)+1)),,)</f>
        <v>0</v>
      </c>
      <c r="AT53" s="86">
        <f t="array" ref="AT53">-PMT(CONFIG!$D$101/12,CONFIG!$D$103,SUM(INDEX($D20:$BK20,,IF((COLUMN(AT$53)-COLUMN($D$53)+1)&gt;CONFIG!$D$103,(COLUMN(AT$53)-COLUMN($D$53)+1)-CONFIG!$D$103,0)+1):INDEX($D20:$BK20,,COLUMN(AT$53)-COLUMN($D$53)+1)),,)</f>
        <v>0</v>
      </c>
      <c r="AU53" s="86">
        <f t="array" ref="AU53">-PMT(CONFIG!$D$101/12,CONFIG!$D$103,SUM(INDEX($D20:$BK20,,IF((COLUMN(AU$53)-COLUMN($D$53)+1)&gt;CONFIG!$D$103,(COLUMN(AU$53)-COLUMN($D$53)+1)-CONFIG!$D$103,0)+1):INDEX($D20:$BK20,,COLUMN(AU$53)-COLUMN($D$53)+1)),,)</f>
        <v>0</v>
      </c>
      <c r="AV53" s="86">
        <f t="array" ref="AV53">-PMT(CONFIG!$D$101/12,CONFIG!$D$103,SUM(INDEX($D20:$BK20,,IF((COLUMN(AV$53)-COLUMN($D$53)+1)&gt;CONFIG!$D$103,(COLUMN(AV$53)-COLUMN($D$53)+1)-CONFIG!$D$103,0)+1):INDEX($D20:$BK20,,COLUMN(AV$53)-COLUMN($D$53)+1)),,)</f>
        <v>0</v>
      </c>
      <c r="AW53" s="86">
        <f t="array" ref="AW53">-PMT(CONFIG!$D$101/12,CONFIG!$D$103,SUM(INDEX($D20:$BK20,,IF((COLUMN(AW$53)-COLUMN($D$53)+1)&gt;CONFIG!$D$103,(COLUMN(AW$53)-COLUMN($D$53)+1)-CONFIG!$D$103,0)+1):INDEX($D20:$BK20,,COLUMN(AW$53)-COLUMN($D$53)+1)),,)</f>
        <v>0</v>
      </c>
      <c r="AX53" s="86">
        <f t="array" ref="AX53">-PMT(CONFIG!$D$101/12,CONFIG!$D$103,SUM(INDEX($D20:$BK20,,IF((COLUMN(AX$53)-COLUMN($D$53)+1)&gt;CONFIG!$D$103,(COLUMN(AX$53)-COLUMN($D$53)+1)-CONFIG!$D$103,0)+1):INDEX($D20:$BK20,,COLUMN(AX$53)-COLUMN($D$53)+1)),,)</f>
        <v>0</v>
      </c>
      <c r="AY53" s="86">
        <f t="array" ref="AY53">-PMT(CONFIG!$D$101/12,CONFIG!$D$103,SUM(INDEX($D20:$BK20,,IF((COLUMN(AY$53)-COLUMN($D$53)+1)&gt;CONFIG!$D$103,(COLUMN(AY$53)-COLUMN($D$53)+1)-CONFIG!$D$103,0)+1):INDEX($D20:$BK20,,COLUMN(AY$53)-COLUMN($D$53)+1)),,)</f>
        <v>0</v>
      </c>
      <c r="AZ53" s="86">
        <f t="array" ref="AZ53">-PMT(CONFIG!$D$101/12,CONFIG!$D$103,SUM(INDEX($D20:$BK20,,IF((COLUMN(AZ$53)-COLUMN($D$53)+1)&gt;CONFIG!$D$103,(COLUMN(AZ$53)-COLUMN($D$53)+1)-CONFIG!$D$103,0)+1):INDEX($D20:$BK20,,COLUMN(AZ$53)-COLUMN($D$53)+1)),,)</f>
        <v>0</v>
      </c>
      <c r="BA53" s="86">
        <f t="array" ref="BA53">-PMT(CONFIG!$D$101/12,CONFIG!$D$103,SUM(INDEX($D20:$BK20,,IF((COLUMN(BA$53)-COLUMN($D$53)+1)&gt;CONFIG!$D$103,(COLUMN(BA$53)-COLUMN($D$53)+1)-CONFIG!$D$103,0)+1):INDEX($D20:$BK20,,COLUMN(BA$53)-COLUMN($D$53)+1)),,)</f>
        <v>0</v>
      </c>
      <c r="BB53" s="86">
        <f t="array" ref="BB53">-PMT(CONFIG!$D$101/12,CONFIG!$D$103,SUM(INDEX($D20:$BK20,,IF((COLUMN(BB$53)-COLUMN($D$53)+1)&gt;CONFIG!$D$103,(COLUMN(BB$53)-COLUMN($D$53)+1)-CONFIG!$D$103,0)+1):INDEX($D20:$BK20,,COLUMN(BB$53)-COLUMN($D$53)+1)),,)</f>
        <v>0</v>
      </c>
      <c r="BC53" s="86">
        <f t="array" ref="BC53">-PMT(CONFIG!$D$101/12,CONFIG!$D$103,SUM(INDEX($D20:$BK20,,IF((COLUMN(BC$53)-COLUMN($D$53)+1)&gt;CONFIG!$D$103,(COLUMN(BC$53)-COLUMN($D$53)+1)-CONFIG!$D$103,0)+1):INDEX($D20:$BK20,,COLUMN(BC$53)-COLUMN($D$53)+1)),,)</f>
        <v>0</v>
      </c>
      <c r="BD53" s="86">
        <f t="array" ref="BD53">-PMT(CONFIG!$D$101/12,CONFIG!$D$103,SUM(INDEX($D20:$BK20,,IF((COLUMN(BD$53)-COLUMN($D$53)+1)&gt;CONFIG!$D$103,(COLUMN(BD$53)-COLUMN($D$53)+1)-CONFIG!$D$103,0)+1):INDEX($D20:$BK20,,COLUMN(BD$53)-COLUMN($D$53)+1)),,)</f>
        <v>0</v>
      </c>
      <c r="BE53" s="86">
        <f t="array" ref="BE53">-PMT(CONFIG!$D$101/12,CONFIG!$D$103,SUM(INDEX($D20:$BK20,,IF((COLUMN(BE$53)-COLUMN($D$53)+1)&gt;CONFIG!$D$103,(COLUMN(BE$53)-COLUMN($D$53)+1)-CONFIG!$D$103,0)+1):INDEX($D20:$BK20,,COLUMN(BE$53)-COLUMN($D$53)+1)),,)</f>
        <v>0</v>
      </c>
      <c r="BF53" s="86">
        <f t="array" ref="BF53">-PMT(CONFIG!$D$101/12,CONFIG!$D$103,SUM(INDEX($D20:$BK20,,IF((COLUMN(BF$53)-COLUMN($D$53)+1)&gt;CONFIG!$D$103,(COLUMN(BF$53)-COLUMN($D$53)+1)-CONFIG!$D$103,0)+1):INDEX($D20:$BK20,,COLUMN(BF$53)-COLUMN($D$53)+1)),,)</f>
        <v>0</v>
      </c>
      <c r="BG53" s="86">
        <f t="array" ref="BG53">-PMT(CONFIG!$D$101/12,CONFIG!$D$103,SUM(INDEX($D20:$BK20,,IF((COLUMN(BG$53)-COLUMN($D$53)+1)&gt;CONFIG!$D$103,(COLUMN(BG$53)-COLUMN($D$53)+1)-CONFIG!$D$103,0)+1):INDEX($D20:$BK20,,COLUMN(BG$53)-COLUMN($D$53)+1)),,)</f>
        <v>0</v>
      </c>
      <c r="BH53" s="86">
        <f t="array" ref="BH53">-PMT(CONFIG!$D$101/12,CONFIG!$D$103,SUM(INDEX($D20:$BK20,,IF((COLUMN(BH$53)-COLUMN($D$53)+1)&gt;CONFIG!$D$103,(COLUMN(BH$53)-COLUMN($D$53)+1)-CONFIG!$D$103,0)+1):INDEX($D20:$BK20,,COLUMN(BH$53)-COLUMN($D$53)+1)),,)</f>
        <v>0</v>
      </c>
      <c r="BI53" s="86">
        <f t="array" ref="BI53">-PMT(CONFIG!$D$101/12,CONFIG!$D$103,SUM(INDEX($D20:$BK20,,IF((COLUMN(BI$53)-COLUMN($D$53)+1)&gt;CONFIG!$D$103,(COLUMN(BI$53)-COLUMN($D$53)+1)-CONFIG!$D$103,0)+1):INDEX($D20:$BK20,,COLUMN(BI$53)-COLUMN($D$53)+1)),,)</f>
        <v>0</v>
      </c>
      <c r="BJ53" s="86">
        <f t="array" ref="BJ53">-PMT(CONFIG!$D$101/12,CONFIG!$D$103,SUM(INDEX($D20:$BK20,,IF((COLUMN(BJ$53)-COLUMN($D$53)+1)&gt;CONFIG!$D$103,(COLUMN(BJ$53)-COLUMN($D$53)+1)-CONFIG!$D$103,0)+1):INDEX($D20:$BK20,,COLUMN(BJ$53)-COLUMN($D$53)+1)),,)</f>
        <v>0</v>
      </c>
      <c r="BK53" s="86">
        <f t="array" ref="BK53">-PMT(CONFIG!$D$101/12,CONFIG!$D$103,SUM(INDEX($D20:$BK20,,IF((COLUMN(BK$53)-COLUMN($D$53)+1)&gt;CONFIG!$D$103,(COLUMN(BK$53)-COLUMN($D$53)+1)-CONFIG!$D$103,0)+1):INDEX($D20:$BK20,,COLUMN(BK$53)-COLUMN($D$53)+1)),,)</f>
        <v>0</v>
      </c>
      <c r="BL53" s="8"/>
    </row>
    <row r="54" spans="2:64" ht="14.25" customHeight="1" x14ac:dyDescent="0.3">
      <c r="B54" s="5"/>
      <c r="C54" s="186" t="s">
        <v>180</v>
      </c>
      <c r="D54" s="86">
        <f t="array" ref="D54">-PMT(CONFIG!$E$101/12,CONFIG!$E$103,SUM(INDEX($D21:$BK21,,IF((COLUMN(D$54)-COLUMN($D$54)+1)&gt;CONFIG!$E$103,(COLUMN(D$54)-COLUMN($D$54)+1)-CONFIG!$E$103,0)+1):INDEX($D21:$BK21,,COLUMN(D$54)-COLUMN($D$54)+1)),,)</f>
        <v>1.7527760053244381E-4</v>
      </c>
      <c r="E54" s="86">
        <f t="array" ref="E54">-PMT(CONFIG!$E$101/12,CONFIG!$E$103,SUM(INDEX($D21:$BK21,,IF((COLUMN(E$54)-COLUMN($D$54)+1)&gt;CONFIG!$E$103,(COLUMN(E$54)-COLUMN($D$54)+1)-CONFIG!$E$103,0)+1):INDEX($D21:$BK21,,COLUMN(E$54)-COLUMN($D$54)+1)),,)</f>
        <v>1.7527760053244381E-4</v>
      </c>
      <c r="F54" s="86">
        <f t="array" ref="F54">-PMT(CONFIG!$E$101/12,CONFIG!$E$103,SUM(INDEX($D21:$BK21,,IF((COLUMN(F$54)-COLUMN($D$54)+1)&gt;CONFIG!$E$103,(COLUMN(F$54)-COLUMN($D$54)+1)-CONFIG!$E$103,0)+1):INDEX($D21:$BK21,,COLUMN(F$54)-COLUMN($D$54)+1)),,)</f>
        <v>1.7527760053244381E-4</v>
      </c>
      <c r="G54" s="86">
        <f t="array" ref="G54">-PMT(CONFIG!$E$101/12,CONFIG!$E$103,SUM(INDEX($D21:$BK21,,IF((COLUMN(G$54)-COLUMN($D$54)+1)&gt;CONFIG!$E$103,(COLUMN(G$54)-COLUMN($D$54)+1)-CONFIG!$E$103,0)+1):INDEX($D21:$BK21,,COLUMN(G$54)-COLUMN($D$54)+1)),,)</f>
        <v>1.7527760053244381E-4</v>
      </c>
      <c r="H54" s="86">
        <f t="array" ref="H54">-PMT(CONFIG!$E$101/12,CONFIG!$E$103,SUM(INDEX($D21:$BK21,,IF((COLUMN(H$54)-COLUMN($D$54)+1)&gt;CONFIG!$E$103,(COLUMN(H$54)-COLUMN($D$54)+1)-CONFIG!$E$103,0)+1):INDEX($D21:$BK21,,COLUMN(H$54)-COLUMN($D$54)+1)),,)</f>
        <v>1.7527760053244381E-4</v>
      </c>
      <c r="I54" s="86">
        <f t="array" ref="I54">-PMT(CONFIG!$E$101/12,CONFIG!$E$103,SUM(INDEX($D21:$BK21,,IF((COLUMN(I$54)-COLUMN($D$54)+1)&gt;CONFIG!$E$103,(COLUMN(I$54)-COLUMN($D$54)+1)-CONFIG!$E$103,0)+1):INDEX($D21:$BK21,,COLUMN(I$54)-COLUMN($D$54)+1)),,)</f>
        <v>1.7527760053244381E-4</v>
      </c>
      <c r="J54" s="86">
        <f t="array" ref="J54">-PMT(CONFIG!$E$101/12,CONFIG!$E$103,SUM(INDEX($D21:$BK21,,IF((COLUMN(J$54)-COLUMN($D$54)+1)&gt;CONFIG!$E$103,(COLUMN(J$54)-COLUMN($D$54)+1)-CONFIG!$E$103,0)+1):INDEX($D21:$BK21,,COLUMN(J$54)-COLUMN($D$54)+1)),,)</f>
        <v>1.7527760053244381E-4</v>
      </c>
      <c r="K54" s="86">
        <f t="array" ref="K54">-PMT(CONFIG!$E$101/12,CONFIG!$E$103,SUM(INDEX($D21:$BK21,,IF((COLUMN(K$54)-COLUMN($D$54)+1)&gt;CONFIG!$E$103,(COLUMN(K$54)-COLUMN($D$54)+1)-CONFIG!$E$103,0)+1):INDEX($D21:$BK21,,COLUMN(K$54)-COLUMN($D$54)+1)),,)</f>
        <v>1.7527760053244381E-4</v>
      </c>
      <c r="L54" s="86">
        <f t="array" ref="L54">-PMT(CONFIG!$E$101/12,CONFIG!$E$103,SUM(INDEX($D21:$BK21,,IF((COLUMN(L$54)-COLUMN($D$54)+1)&gt;CONFIG!$E$103,(COLUMN(L$54)-COLUMN($D$54)+1)-CONFIG!$E$103,0)+1):INDEX($D21:$BK21,,COLUMN(L$54)-COLUMN($D$54)+1)),,)</f>
        <v>1.7527760053244381E-4</v>
      </c>
      <c r="M54" s="86">
        <f t="array" ref="M54">-PMT(CONFIG!$E$101/12,CONFIG!$E$103,SUM(INDEX($D21:$BK21,,IF((COLUMN(M$54)-COLUMN($D$54)+1)&gt;CONFIG!$E$103,(COLUMN(M$54)-COLUMN($D$54)+1)-CONFIG!$E$103,0)+1):INDEX($D21:$BK21,,COLUMN(M$54)-COLUMN($D$54)+1)),,)</f>
        <v>1.7527760053244381E-4</v>
      </c>
      <c r="N54" s="86">
        <f t="array" ref="N54">-PMT(CONFIG!$E$101/12,CONFIG!$E$103,SUM(INDEX($D21:$BK21,,IF((COLUMN(N$54)-COLUMN($D$54)+1)&gt;CONFIG!$E$103,(COLUMN(N$54)-COLUMN($D$54)+1)-CONFIG!$E$103,0)+1):INDEX($D21:$BK21,,COLUMN(N$54)-COLUMN($D$54)+1)),,)</f>
        <v>1.7527760053244381E-4</v>
      </c>
      <c r="O54" s="86">
        <f t="array" ref="O54">-PMT(CONFIG!$E$101/12,CONFIG!$E$103,SUM(INDEX($D21:$BK21,,IF((COLUMN(O$54)-COLUMN($D$54)+1)&gt;CONFIG!$E$103,(COLUMN(O$54)-COLUMN($D$54)+1)-CONFIG!$E$103,0)+1):INDEX($D21:$BK21,,COLUMN(O$54)-COLUMN($D$54)+1)),,)</f>
        <v>1.7527760053244381E-4</v>
      </c>
      <c r="P54" s="86">
        <f t="array" ref="P54">-PMT(CONFIG!$E$101/12,CONFIG!$E$103,SUM(INDEX($D21:$BK21,,IF((COLUMN(P$54)-COLUMN($D$54)+1)&gt;CONFIG!$E$103,(COLUMN(P$54)-COLUMN($D$54)+1)-CONFIG!$E$103,0)+1):INDEX($D21:$BK21,,COLUMN(P$54)-COLUMN($D$54)+1)),,)</f>
        <v>1.7527760053244381E-4</v>
      </c>
      <c r="Q54" s="86">
        <f t="array" ref="Q54">-PMT(CONFIG!$E$101/12,CONFIG!$E$103,SUM(INDEX($D21:$BK21,,IF((COLUMN(Q$54)-COLUMN($D$54)+1)&gt;CONFIG!$E$103,(COLUMN(Q$54)-COLUMN($D$54)+1)-CONFIG!$E$103,0)+1):INDEX($D21:$BK21,,COLUMN(Q$54)-COLUMN($D$54)+1)),,)</f>
        <v>1.7527760053244381E-4</v>
      </c>
      <c r="R54" s="86">
        <f t="array" ref="R54">-PMT(CONFIG!$E$101/12,CONFIG!$E$103,SUM(INDEX($D21:$BK21,,IF((COLUMN(R$54)-COLUMN($D$54)+1)&gt;CONFIG!$E$103,(COLUMN(R$54)-COLUMN($D$54)+1)-CONFIG!$E$103,0)+1):INDEX($D21:$BK21,,COLUMN(R$54)-COLUMN($D$54)+1)),,)</f>
        <v>1.7527760053244381E-4</v>
      </c>
      <c r="S54" s="86">
        <f t="array" ref="S54">-PMT(CONFIG!$E$101/12,CONFIG!$E$103,SUM(INDEX($D21:$BK21,,IF((COLUMN(S$54)-COLUMN($D$54)+1)&gt;CONFIG!$E$103,(COLUMN(S$54)-COLUMN($D$54)+1)-CONFIG!$E$103,0)+1):INDEX($D21:$BK21,,COLUMN(S$54)-COLUMN($D$54)+1)),,)</f>
        <v>1.7527760053244381E-4</v>
      </c>
      <c r="T54" s="86">
        <f t="array" ref="T54">-PMT(CONFIG!$E$101/12,CONFIG!$E$103,SUM(INDEX($D21:$BK21,,IF((COLUMN(T$54)-COLUMN($D$54)+1)&gt;CONFIG!$E$103,(COLUMN(T$54)-COLUMN($D$54)+1)-CONFIG!$E$103,0)+1):INDEX($D21:$BK21,,COLUMN(T$54)-COLUMN($D$54)+1)),,)</f>
        <v>1.7527760053244381E-4</v>
      </c>
      <c r="U54" s="86">
        <f t="array" ref="U54">-PMT(CONFIG!$E$101/12,CONFIG!$E$103,SUM(INDEX($D21:$BK21,,IF((COLUMN(U$54)-COLUMN($D$54)+1)&gt;CONFIG!$E$103,(COLUMN(U$54)-COLUMN($D$54)+1)-CONFIG!$E$103,0)+1):INDEX($D21:$BK21,,COLUMN(U$54)-COLUMN($D$54)+1)),,)</f>
        <v>1.7527760053244381E-4</v>
      </c>
      <c r="V54" s="86">
        <f t="array" ref="V54">-PMT(CONFIG!$E$101/12,CONFIG!$E$103,SUM(INDEX($D21:$BK21,,IF((COLUMN(V$54)-COLUMN($D$54)+1)&gt;CONFIG!$E$103,(COLUMN(V$54)-COLUMN($D$54)+1)-CONFIG!$E$103,0)+1):INDEX($D21:$BK21,,COLUMN(V$54)-COLUMN($D$54)+1)),,)</f>
        <v>1.7527760053244381E-4</v>
      </c>
      <c r="W54" s="86">
        <f t="array" ref="W54">-PMT(CONFIG!$E$101/12,CONFIG!$E$103,SUM(INDEX($D21:$BK21,,IF((COLUMN(W$54)-COLUMN($D$54)+1)&gt;CONFIG!$E$103,(COLUMN(W$54)-COLUMN($D$54)+1)-CONFIG!$E$103,0)+1):INDEX($D21:$BK21,,COLUMN(W$54)-COLUMN($D$54)+1)),,)</f>
        <v>1.7527760053244381E-4</v>
      </c>
      <c r="X54" s="86">
        <f t="array" ref="X54">-PMT(CONFIG!$E$101/12,CONFIG!$E$103,SUM(INDEX($D21:$BK21,,IF((COLUMN(X$54)-COLUMN($D$54)+1)&gt;CONFIG!$E$103,(COLUMN(X$54)-COLUMN($D$54)+1)-CONFIG!$E$103,0)+1):INDEX($D21:$BK21,,COLUMN(X$54)-COLUMN($D$54)+1)),,)</f>
        <v>1.7527760053244381E-4</v>
      </c>
      <c r="Y54" s="86">
        <f t="array" ref="Y54">-PMT(CONFIG!$E$101/12,CONFIG!$E$103,SUM(INDEX($D21:$BK21,,IF((COLUMN(Y$54)-COLUMN($D$54)+1)&gt;CONFIG!$E$103,(COLUMN(Y$54)-COLUMN($D$54)+1)-CONFIG!$E$103,0)+1):INDEX($D21:$BK21,,COLUMN(Y$54)-COLUMN($D$54)+1)),,)</f>
        <v>1.7527760053244381E-4</v>
      </c>
      <c r="Z54" s="86">
        <f t="array" ref="Z54">-PMT(CONFIG!$E$101/12,CONFIG!$E$103,SUM(INDEX($D21:$BK21,,IF((COLUMN(Z$54)-COLUMN($D$54)+1)&gt;CONFIG!$E$103,(COLUMN(Z$54)-COLUMN($D$54)+1)-CONFIG!$E$103,0)+1):INDEX($D21:$BK21,,COLUMN(Z$54)-COLUMN($D$54)+1)),,)</f>
        <v>1.7527760053244381E-4</v>
      </c>
      <c r="AA54" s="86">
        <f t="array" ref="AA54">-PMT(CONFIG!$E$101/12,CONFIG!$E$103,SUM(INDEX($D21:$BK21,,IF((COLUMN(AA$54)-COLUMN($D$54)+1)&gt;CONFIG!$E$103,(COLUMN(AA$54)-COLUMN($D$54)+1)-CONFIG!$E$103,0)+1):INDEX($D21:$BK21,,COLUMN(AA$54)-COLUMN($D$54)+1)),,)</f>
        <v>1.7527760053244381E-4</v>
      </c>
      <c r="AB54" s="86">
        <f t="array" ref="AB54">-PMT(CONFIG!$E$101/12,CONFIG!$E$103,SUM(INDEX($D21:$BK21,,IF((COLUMN(AB$54)-COLUMN($D$54)+1)&gt;CONFIG!$E$103,(COLUMN(AB$54)-COLUMN($D$54)+1)-CONFIG!$E$103,0)+1):INDEX($D21:$BK21,,COLUMN(AB$54)-COLUMN($D$54)+1)),,)</f>
        <v>1.7527760053244381E-4</v>
      </c>
      <c r="AC54" s="86">
        <f t="array" ref="AC54">-PMT(CONFIG!$E$101/12,CONFIG!$E$103,SUM(INDEX($D21:$BK21,,IF((COLUMN(AC$54)-COLUMN($D$54)+1)&gt;CONFIG!$E$103,(COLUMN(AC$54)-COLUMN($D$54)+1)-CONFIG!$E$103,0)+1):INDEX($D21:$BK21,,COLUMN(AC$54)-COLUMN($D$54)+1)),,)</f>
        <v>1.7527760053244381E-4</v>
      </c>
      <c r="AD54" s="86">
        <f t="array" ref="AD54">-PMT(CONFIG!$E$101/12,CONFIG!$E$103,SUM(INDEX($D21:$BK21,,IF((COLUMN(AD$54)-COLUMN($D$54)+1)&gt;CONFIG!$E$103,(COLUMN(AD$54)-COLUMN($D$54)+1)-CONFIG!$E$103,0)+1):INDEX($D21:$BK21,,COLUMN(AD$54)-COLUMN($D$54)+1)),,)</f>
        <v>1.7527760053244381E-4</v>
      </c>
      <c r="AE54" s="86">
        <f t="array" ref="AE54">-PMT(CONFIG!$E$101/12,CONFIG!$E$103,SUM(INDEX($D21:$BK21,,IF((COLUMN(AE$54)-COLUMN($D$54)+1)&gt;CONFIG!$E$103,(COLUMN(AE$54)-COLUMN($D$54)+1)-CONFIG!$E$103,0)+1):INDEX($D21:$BK21,,COLUMN(AE$54)-COLUMN($D$54)+1)),,)</f>
        <v>1.7527760053244381E-4</v>
      </c>
      <c r="AF54" s="86">
        <f t="array" ref="AF54">-PMT(CONFIG!$E$101/12,CONFIG!$E$103,SUM(INDEX($D21:$BK21,,IF((COLUMN(AF$54)-COLUMN($D$54)+1)&gt;CONFIG!$E$103,(COLUMN(AF$54)-COLUMN($D$54)+1)-CONFIG!$E$103,0)+1):INDEX($D21:$BK21,,COLUMN(AF$54)-COLUMN($D$54)+1)),,)</f>
        <v>1.7527760053244381E-4</v>
      </c>
      <c r="AG54" s="86">
        <f t="array" ref="AG54">-PMT(CONFIG!$E$101/12,CONFIG!$E$103,SUM(INDEX($D21:$BK21,,IF((COLUMN(AG$54)-COLUMN($D$54)+1)&gt;CONFIG!$E$103,(COLUMN(AG$54)-COLUMN($D$54)+1)-CONFIG!$E$103,0)+1):INDEX($D21:$BK21,,COLUMN(AG$54)-COLUMN($D$54)+1)),,)</f>
        <v>1.7527760053244381E-4</v>
      </c>
      <c r="AH54" s="86">
        <f t="array" ref="AH54">-PMT(CONFIG!$E$101/12,CONFIG!$E$103,SUM(INDEX($D21:$BK21,,IF((COLUMN(AH$54)-COLUMN($D$54)+1)&gt;CONFIG!$E$103,(COLUMN(AH$54)-COLUMN($D$54)+1)-CONFIG!$E$103,0)+1):INDEX($D21:$BK21,,COLUMN(AH$54)-COLUMN($D$54)+1)),,)</f>
        <v>1.7527760053244381E-4</v>
      </c>
      <c r="AI54" s="86">
        <f t="array" ref="AI54">-PMT(CONFIG!$E$101/12,CONFIG!$E$103,SUM(INDEX($D21:$BK21,,IF((COLUMN(AI$54)-COLUMN($D$54)+1)&gt;CONFIG!$E$103,(COLUMN(AI$54)-COLUMN($D$54)+1)-CONFIG!$E$103,0)+1):INDEX($D21:$BK21,,COLUMN(AI$54)-COLUMN($D$54)+1)),,)</f>
        <v>1.7527760053244381E-4</v>
      </c>
      <c r="AJ54" s="86">
        <f t="array" ref="AJ54">-PMT(CONFIG!$E$101/12,CONFIG!$E$103,SUM(INDEX($D21:$BK21,,IF((COLUMN(AJ$54)-COLUMN($D$54)+1)&gt;CONFIG!$E$103,(COLUMN(AJ$54)-COLUMN($D$54)+1)-CONFIG!$E$103,0)+1):INDEX($D21:$BK21,,COLUMN(AJ$54)-COLUMN($D$54)+1)),,)</f>
        <v>1.7527760053244381E-4</v>
      </c>
      <c r="AK54" s="86">
        <f t="array" ref="AK54">-PMT(CONFIG!$E$101/12,CONFIG!$E$103,SUM(INDEX($D21:$BK21,,IF((COLUMN(AK$54)-COLUMN($D$54)+1)&gt;CONFIG!$E$103,(COLUMN(AK$54)-COLUMN($D$54)+1)-CONFIG!$E$103,0)+1):INDEX($D21:$BK21,,COLUMN(AK$54)-COLUMN($D$54)+1)),,)</f>
        <v>1.7527760053244381E-4</v>
      </c>
      <c r="AL54" s="86">
        <f t="array" ref="AL54">-PMT(CONFIG!$E$101/12,CONFIG!$E$103,SUM(INDEX($D21:$BK21,,IF((COLUMN(AL$54)-COLUMN($D$54)+1)&gt;CONFIG!$E$103,(COLUMN(AL$54)-COLUMN($D$54)+1)-CONFIG!$E$103,0)+1):INDEX($D21:$BK21,,COLUMN(AL$54)-COLUMN($D$54)+1)),,)</f>
        <v>1.7527760053244381E-4</v>
      </c>
      <c r="AM54" s="86">
        <f t="array" ref="AM54">-PMT(CONFIG!$E$101/12,CONFIG!$E$103,SUM(INDEX($D21:$BK21,,IF((COLUMN(AM$54)-COLUMN($D$54)+1)&gt;CONFIG!$E$103,(COLUMN(AM$54)-COLUMN($D$54)+1)-CONFIG!$E$103,0)+1):INDEX($D21:$BK21,,COLUMN(AM$54)-COLUMN($D$54)+1)),,)</f>
        <v>1.7527760053244381E-4</v>
      </c>
      <c r="AN54" s="86">
        <f t="array" ref="AN54">-PMT(CONFIG!$E$101/12,CONFIG!$E$103,SUM(INDEX($D21:$BK21,,IF((COLUMN(AN$54)-COLUMN($D$54)+1)&gt;CONFIG!$E$103,(COLUMN(AN$54)-COLUMN($D$54)+1)-CONFIG!$E$103,0)+1):INDEX($D21:$BK21,,COLUMN(AN$54)-COLUMN($D$54)+1)),,)</f>
        <v>1.7527760053244381E-4</v>
      </c>
      <c r="AO54" s="86">
        <f t="array" ref="AO54">-PMT(CONFIG!$E$101/12,CONFIG!$E$103,SUM(INDEX($D21:$BK21,,IF((COLUMN(AO$54)-COLUMN($D$54)+1)&gt;CONFIG!$E$103,(COLUMN(AO$54)-COLUMN($D$54)+1)-CONFIG!$E$103,0)+1):INDEX($D21:$BK21,,COLUMN(AO$54)-COLUMN($D$54)+1)),,)</f>
        <v>1.7527760053244381E-4</v>
      </c>
      <c r="AP54" s="86">
        <f t="array" ref="AP54">-PMT(CONFIG!$E$101/12,CONFIG!$E$103,SUM(INDEX($D21:$BK21,,IF((COLUMN(AP$54)-COLUMN($D$54)+1)&gt;CONFIG!$E$103,(COLUMN(AP$54)-COLUMN($D$54)+1)-CONFIG!$E$103,0)+1):INDEX($D21:$BK21,,COLUMN(AP$54)-COLUMN($D$54)+1)),,)</f>
        <v>1.7527760053244381E-4</v>
      </c>
      <c r="AQ54" s="86">
        <f t="array" ref="AQ54">-PMT(CONFIG!$E$101/12,CONFIG!$E$103,SUM(INDEX($D21:$BK21,,IF((COLUMN(AQ$54)-COLUMN($D$54)+1)&gt;CONFIG!$E$103,(COLUMN(AQ$54)-COLUMN($D$54)+1)-CONFIG!$E$103,0)+1):INDEX($D21:$BK21,,COLUMN(AQ$54)-COLUMN($D$54)+1)),,)</f>
        <v>1.7527760053244381E-4</v>
      </c>
      <c r="AR54" s="86">
        <f t="array" ref="AR54">-PMT(CONFIG!$E$101/12,CONFIG!$E$103,SUM(INDEX($D21:$BK21,,IF((COLUMN(AR$54)-COLUMN($D$54)+1)&gt;CONFIG!$E$103,(COLUMN(AR$54)-COLUMN($D$54)+1)-CONFIG!$E$103,0)+1):INDEX($D21:$BK21,,COLUMN(AR$54)-COLUMN($D$54)+1)),,)</f>
        <v>1.7527760053244381E-4</v>
      </c>
      <c r="AS54" s="86">
        <f t="array" ref="AS54">-PMT(CONFIG!$E$101/12,CONFIG!$E$103,SUM(INDEX($D21:$BK21,,IF((COLUMN(AS$54)-COLUMN($D$54)+1)&gt;CONFIG!$E$103,(COLUMN(AS$54)-COLUMN($D$54)+1)-CONFIG!$E$103,0)+1):INDEX($D21:$BK21,,COLUMN(AS$54)-COLUMN($D$54)+1)),,)</f>
        <v>1.7527760053244381E-4</v>
      </c>
      <c r="AT54" s="86">
        <f t="array" ref="AT54">-PMT(CONFIG!$E$101/12,CONFIG!$E$103,SUM(INDEX($D21:$BK21,,IF((COLUMN(AT$54)-COLUMN($D$54)+1)&gt;CONFIG!$E$103,(COLUMN(AT$54)-COLUMN($D$54)+1)-CONFIG!$E$103,0)+1):INDEX($D21:$BK21,,COLUMN(AT$54)-COLUMN($D$54)+1)),,)</f>
        <v>1.7527760053244381E-4</v>
      </c>
      <c r="AU54" s="86">
        <f t="array" ref="AU54">-PMT(CONFIG!$E$101/12,CONFIG!$E$103,SUM(INDEX($D21:$BK21,,IF((COLUMN(AU$54)-COLUMN($D$54)+1)&gt;CONFIG!$E$103,(COLUMN(AU$54)-COLUMN($D$54)+1)-CONFIG!$E$103,0)+1):INDEX($D21:$BK21,,COLUMN(AU$54)-COLUMN($D$54)+1)),,)</f>
        <v>1.7527760053244381E-4</v>
      </c>
      <c r="AV54" s="86">
        <f t="array" ref="AV54">-PMT(CONFIG!$E$101/12,CONFIG!$E$103,SUM(INDEX($D21:$BK21,,IF((COLUMN(AV$54)-COLUMN($D$54)+1)&gt;CONFIG!$E$103,(COLUMN(AV$54)-COLUMN($D$54)+1)-CONFIG!$E$103,0)+1):INDEX($D21:$BK21,,COLUMN(AV$54)-COLUMN($D$54)+1)),,)</f>
        <v>1.7527760053244381E-4</v>
      </c>
      <c r="AW54" s="86">
        <f t="array" ref="AW54">-PMT(CONFIG!$E$101/12,CONFIG!$E$103,SUM(INDEX($D21:$BK21,,IF((COLUMN(AW$54)-COLUMN($D$54)+1)&gt;CONFIG!$E$103,(COLUMN(AW$54)-COLUMN($D$54)+1)-CONFIG!$E$103,0)+1):INDEX($D21:$BK21,,COLUMN(AW$54)-COLUMN($D$54)+1)),,)</f>
        <v>1.7527760053244381E-4</v>
      </c>
      <c r="AX54" s="86">
        <f t="array" ref="AX54">-PMT(CONFIG!$E$101/12,CONFIG!$E$103,SUM(INDEX($D21:$BK21,,IF((COLUMN(AX$54)-COLUMN($D$54)+1)&gt;CONFIG!$E$103,(COLUMN(AX$54)-COLUMN($D$54)+1)-CONFIG!$E$103,0)+1):INDEX($D21:$BK21,,COLUMN(AX$54)-COLUMN($D$54)+1)),,)</f>
        <v>1.7527760053244381E-4</v>
      </c>
      <c r="AY54" s="86">
        <f t="array" ref="AY54">-PMT(CONFIG!$E$101/12,CONFIG!$E$103,SUM(INDEX($D21:$BK21,,IF((COLUMN(AY$54)-COLUMN($D$54)+1)&gt;CONFIG!$E$103,(COLUMN(AY$54)-COLUMN($D$54)+1)-CONFIG!$E$103,0)+1):INDEX($D21:$BK21,,COLUMN(AY$54)-COLUMN($D$54)+1)),,)</f>
        <v>1.7527760053244381E-4</v>
      </c>
      <c r="AZ54" s="86">
        <f t="array" ref="AZ54">-PMT(CONFIG!$E$101/12,CONFIG!$E$103,SUM(INDEX($D21:$BK21,,IF((COLUMN(AZ$54)-COLUMN($D$54)+1)&gt;CONFIG!$E$103,(COLUMN(AZ$54)-COLUMN($D$54)+1)-CONFIG!$E$103,0)+1):INDEX($D21:$BK21,,COLUMN(AZ$54)-COLUMN($D$54)+1)),,)</f>
        <v>1.7527760053244381E-4</v>
      </c>
      <c r="BA54" s="86">
        <f t="array" ref="BA54">-PMT(CONFIG!$E$101/12,CONFIG!$E$103,SUM(INDEX($D21:$BK21,,IF((COLUMN(BA$54)-COLUMN($D$54)+1)&gt;CONFIG!$E$103,(COLUMN(BA$54)-COLUMN($D$54)+1)-CONFIG!$E$103,0)+1):INDEX($D21:$BK21,,COLUMN(BA$54)-COLUMN($D$54)+1)),,)</f>
        <v>1.7527760053244381E-4</v>
      </c>
      <c r="BB54" s="86">
        <f t="array" ref="BB54">-PMT(CONFIG!$E$101/12,CONFIG!$E$103,SUM(INDEX($D21:$BK21,,IF((COLUMN(BB$54)-COLUMN($D$54)+1)&gt;CONFIG!$E$103,(COLUMN(BB$54)-COLUMN($D$54)+1)-CONFIG!$E$103,0)+1):INDEX($D21:$BK21,,COLUMN(BB$54)-COLUMN($D$54)+1)),,)</f>
        <v>1.7527760053244381E-4</v>
      </c>
      <c r="BC54" s="86">
        <f t="array" ref="BC54">-PMT(CONFIG!$E$101/12,CONFIG!$E$103,SUM(INDEX($D21:$BK21,,IF((COLUMN(BC$54)-COLUMN($D$54)+1)&gt;CONFIG!$E$103,(COLUMN(BC$54)-COLUMN($D$54)+1)-CONFIG!$E$103,0)+1):INDEX($D21:$BK21,,COLUMN(BC$54)-COLUMN($D$54)+1)),,)</f>
        <v>1.7527760053244381E-4</v>
      </c>
      <c r="BD54" s="86">
        <f t="array" ref="BD54">-PMT(CONFIG!$E$101/12,CONFIG!$E$103,SUM(INDEX($D21:$BK21,,IF((COLUMN(BD$54)-COLUMN($D$54)+1)&gt;CONFIG!$E$103,(COLUMN(BD$54)-COLUMN($D$54)+1)-CONFIG!$E$103,0)+1):INDEX($D21:$BK21,,COLUMN(BD$54)-COLUMN($D$54)+1)),,)</f>
        <v>1.7527760053244381E-4</v>
      </c>
      <c r="BE54" s="86">
        <f t="array" ref="BE54">-PMT(CONFIG!$E$101/12,CONFIG!$E$103,SUM(INDEX($D21:$BK21,,IF((COLUMN(BE$54)-COLUMN($D$54)+1)&gt;CONFIG!$E$103,(COLUMN(BE$54)-COLUMN($D$54)+1)-CONFIG!$E$103,0)+1):INDEX($D21:$BK21,,COLUMN(BE$54)-COLUMN($D$54)+1)),,)</f>
        <v>1.7527760053244381E-4</v>
      </c>
      <c r="BF54" s="86">
        <f t="array" ref="BF54">-PMT(CONFIG!$E$101/12,CONFIG!$E$103,SUM(INDEX($D21:$BK21,,IF((COLUMN(BF$54)-COLUMN($D$54)+1)&gt;CONFIG!$E$103,(COLUMN(BF$54)-COLUMN($D$54)+1)-CONFIG!$E$103,0)+1):INDEX($D21:$BK21,,COLUMN(BF$54)-COLUMN($D$54)+1)),,)</f>
        <v>1.7527760053244381E-4</v>
      </c>
      <c r="BG54" s="86">
        <f t="array" ref="BG54">-PMT(CONFIG!$E$101/12,CONFIG!$E$103,SUM(INDEX($D21:$BK21,,IF((COLUMN(BG$54)-COLUMN($D$54)+1)&gt;CONFIG!$E$103,(COLUMN(BG$54)-COLUMN($D$54)+1)-CONFIG!$E$103,0)+1):INDEX($D21:$BK21,,COLUMN(BG$54)-COLUMN($D$54)+1)),,)</f>
        <v>1.7527760053244381E-4</v>
      </c>
      <c r="BH54" s="86">
        <f t="array" ref="BH54">-PMT(CONFIG!$E$101/12,CONFIG!$E$103,SUM(INDEX($D21:$BK21,,IF((COLUMN(BH$54)-COLUMN($D$54)+1)&gt;CONFIG!$E$103,(COLUMN(BH$54)-COLUMN($D$54)+1)-CONFIG!$E$103,0)+1):INDEX($D21:$BK21,,COLUMN(BH$54)-COLUMN($D$54)+1)),,)</f>
        <v>1.7527760053244381E-4</v>
      </c>
      <c r="BI54" s="86">
        <f t="array" ref="BI54">-PMT(CONFIG!$E$101/12,CONFIG!$E$103,SUM(INDEX($D21:$BK21,,IF((COLUMN(BI$54)-COLUMN($D$54)+1)&gt;CONFIG!$E$103,(COLUMN(BI$54)-COLUMN($D$54)+1)-CONFIG!$E$103,0)+1):INDEX($D21:$BK21,,COLUMN(BI$54)-COLUMN($D$54)+1)),,)</f>
        <v>1.7527760053244381E-4</v>
      </c>
      <c r="BJ54" s="86">
        <f t="array" ref="BJ54">-PMT(CONFIG!$E$101/12,CONFIG!$E$103,SUM(INDEX($D21:$BK21,,IF((COLUMN(BJ$54)-COLUMN($D$54)+1)&gt;CONFIG!$E$103,(COLUMN(BJ$54)-COLUMN($D$54)+1)-CONFIG!$E$103,0)+1):INDEX($D21:$BK21,,COLUMN(BJ$54)-COLUMN($D$54)+1)),,)</f>
        <v>1.7527760053244381E-4</v>
      </c>
      <c r="BK54" s="86">
        <f t="array" ref="BK54">-PMT(CONFIG!$E$101/12,CONFIG!$E$103,SUM(INDEX($D21:$BK21,,IF((COLUMN(BK$54)-COLUMN($D$54)+1)&gt;CONFIG!$E$103,(COLUMN(BK$54)-COLUMN($D$54)+1)-CONFIG!$E$103,0)+1):INDEX($D21:$BK21,,COLUMN(BK$54)-COLUMN($D$54)+1)),,)</f>
        <v>1.7527760053244381E-4</v>
      </c>
      <c r="BL54" s="8"/>
    </row>
    <row r="55" spans="2:64" ht="14.25" customHeight="1" x14ac:dyDescent="0.3">
      <c r="B55" s="5"/>
      <c r="C55" s="195" t="s">
        <v>200</v>
      </c>
      <c r="D55" s="176">
        <f t="shared" ref="D55:BK55" si="8">SUM(D56:D59)</f>
        <v>0</v>
      </c>
      <c r="E55" s="176">
        <f t="shared" si="8"/>
        <v>0</v>
      </c>
      <c r="F55" s="176">
        <f t="shared" si="8"/>
        <v>0</v>
      </c>
      <c r="G55" s="176">
        <f t="shared" si="8"/>
        <v>0</v>
      </c>
      <c r="H55" s="176">
        <f t="shared" si="8"/>
        <v>0</v>
      </c>
      <c r="I55" s="176">
        <f t="shared" si="8"/>
        <v>0</v>
      </c>
      <c r="J55" s="176">
        <f t="shared" si="8"/>
        <v>0</v>
      </c>
      <c r="K55" s="176">
        <f t="shared" si="8"/>
        <v>0</v>
      </c>
      <c r="L55" s="176">
        <f t="shared" si="8"/>
        <v>0</v>
      </c>
      <c r="M55" s="176">
        <f t="shared" si="8"/>
        <v>0</v>
      </c>
      <c r="N55" s="176">
        <f t="shared" si="8"/>
        <v>0</v>
      </c>
      <c r="O55" s="176">
        <f t="shared" si="8"/>
        <v>0</v>
      </c>
      <c r="P55" s="176">
        <f t="shared" si="8"/>
        <v>0</v>
      </c>
      <c r="Q55" s="176">
        <f t="shared" si="8"/>
        <v>0</v>
      </c>
      <c r="R55" s="176">
        <f t="shared" si="8"/>
        <v>0</v>
      </c>
      <c r="S55" s="176">
        <f t="shared" si="8"/>
        <v>0</v>
      </c>
      <c r="T55" s="176">
        <f t="shared" si="8"/>
        <v>0</v>
      </c>
      <c r="U55" s="176">
        <f t="shared" si="8"/>
        <v>0</v>
      </c>
      <c r="V55" s="176">
        <f t="shared" si="8"/>
        <v>0</v>
      </c>
      <c r="W55" s="176">
        <f t="shared" si="8"/>
        <v>0</v>
      </c>
      <c r="X55" s="176">
        <f t="shared" si="8"/>
        <v>0</v>
      </c>
      <c r="Y55" s="176">
        <f t="shared" si="8"/>
        <v>0</v>
      </c>
      <c r="Z55" s="176">
        <f t="shared" si="8"/>
        <v>0</v>
      </c>
      <c r="AA55" s="176">
        <f t="shared" si="8"/>
        <v>0</v>
      </c>
      <c r="AB55" s="176">
        <f t="shared" si="8"/>
        <v>0</v>
      </c>
      <c r="AC55" s="176">
        <f t="shared" si="8"/>
        <v>0</v>
      </c>
      <c r="AD55" s="176">
        <f t="shared" si="8"/>
        <v>0</v>
      </c>
      <c r="AE55" s="176">
        <f t="shared" si="8"/>
        <v>0</v>
      </c>
      <c r="AF55" s="176">
        <f t="shared" si="8"/>
        <v>0</v>
      </c>
      <c r="AG55" s="176">
        <f t="shared" si="8"/>
        <v>0</v>
      </c>
      <c r="AH55" s="176">
        <f t="shared" si="8"/>
        <v>0</v>
      </c>
      <c r="AI55" s="176">
        <f t="shared" si="8"/>
        <v>0</v>
      </c>
      <c r="AJ55" s="176">
        <f t="shared" si="8"/>
        <v>0</v>
      </c>
      <c r="AK55" s="176">
        <f t="shared" si="8"/>
        <v>0</v>
      </c>
      <c r="AL55" s="176">
        <f t="shared" si="8"/>
        <v>0</v>
      </c>
      <c r="AM55" s="176">
        <f t="shared" si="8"/>
        <v>0</v>
      </c>
      <c r="AN55" s="176">
        <f t="shared" si="8"/>
        <v>0</v>
      </c>
      <c r="AO55" s="176">
        <f t="shared" si="8"/>
        <v>0</v>
      </c>
      <c r="AP55" s="176">
        <f t="shared" si="8"/>
        <v>0</v>
      </c>
      <c r="AQ55" s="176">
        <f t="shared" si="8"/>
        <v>0</v>
      </c>
      <c r="AR55" s="176">
        <f t="shared" si="8"/>
        <v>0</v>
      </c>
      <c r="AS55" s="176">
        <f t="shared" si="8"/>
        <v>0</v>
      </c>
      <c r="AT55" s="176">
        <f t="shared" si="8"/>
        <v>0</v>
      </c>
      <c r="AU55" s="176">
        <f t="shared" si="8"/>
        <v>0</v>
      </c>
      <c r="AV55" s="176">
        <f t="shared" si="8"/>
        <v>0</v>
      </c>
      <c r="AW55" s="176">
        <f t="shared" si="8"/>
        <v>0</v>
      </c>
      <c r="AX55" s="176">
        <f t="shared" si="8"/>
        <v>0</v>
      </c>
      <c r="AY55" s="176">
        <f t="shared" si="8"/>
        <v>0</v>
      </c>
      <c r="AZ55" s="176">
        <f t="shared" si="8"/>
        <v>0</v>
      </c>
      <c r="BA55" s="176">
        <f t="shared" si="8"/>
        <v>0</v>
      </c>
      <c r="BB55" s="176">
        <f t="shared" si="8"/>
        <v>0</v>
      </c>
      <c r="BC55" s="176">
        <f t="shared" si="8"/>
        <v>0</v>
      </c>
      <c r="BD55" s="176">
        <f t="shared" si="8"/>
        <v>0</v>
      </c>
      <c r="BE55" s="176">
        <f t="shared" si="8"/>
        <v>0</v>
      </c>
      <c r="BF55" s="176">
        <f t="shared" si="8"/>
        <v>0</v>
      </c>
      <c r="BG55" s="176">
        <f t="shared" si="8"/>
        <v>0</v>
      </c>
      <c r="BH55" s="176">
        <f t="shared" si="8"/>
        <v>0</v>
      </c>
      <c r="BI55" s="176">
        <f t="shared" si="8"/>
        <v>0</v>
      </c>
      <c r="BJ55" s="176">
        <f t="shared" si="8"/>
        <v>0</v>
      </c>
      <c r="BK55" s="176">
        <f t="shared" si="8"/>
        <v>0</v>
      </c>
      <c r="BL55" s="8"/>
    </row>
    <row r="56" spans="2:64" ht="14.25" customHeight="1" x14ac:dyDescent="0.3">
      <c r="B56" s="5"/>
      <c r="C56" s="86" t="s">
        <v>205</v>
      </c>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8"/>
    </row>
    <row r="57" spans="2:64" ht="14.25" customHeight="1" x14ac:dyDescent="0.3">
      <c r="B57" s="5"/>
      <c r="C57" s="86" t="s">
        <v>158</v>
      </c>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8"/>
    </row>
    <row r="58" spans="2:64" ht="14.25" customHeight="1" x14ac:dyDescent="0.3">
      <c r="B58" s="5"/>
      <c r="C58" s="86" t="s">
        <v>159</v>
      </c>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8"/>
    </row>
    <row r="59" spans="2:64" ht="14.25" customHeight="1" x14ac:dyDescent="0.3">
      <c r="B59" s="5"/>
      <c r="C59" s="86" t="s">
        <v>160</v>
      </c>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8"/>
    </row>
    <row r="60" spans="2:64" ht="14.25" customHeight="1" x14ac:dyDescent="0.3">
      <c r="B60" s="5"/>
      <c r="C60" s="197" t="s">
        <v>208</v>
      </c>
      <c r="D60" s="176">
        <f t="shared" ref="D60:BK60" si="9">SUM(D61:D64)</f>
        <v>0</v>
      </c>
      <c r="E60" s="176">
        <f t="shared" si="9"/>
        <v>0</v>
      </c>
      <c r="F60" s="176">
        <f t="shared" si="9"/>
        <v>0</v>
      </c>
      <c r="G60" s="176">
        <f t="shared" si="9"/>
        <v>0</v>
      </c>
      <c r="H60" s="176">
        <f t="shared" si="9"/>
        <v>0</v>
      </c>
      <c r="I60" s="176">
        <f t="shared" si="9"/>
        <v>0</v>
      </c>
      <c r="J60" s="176">
        <f t="shared" si="9"/>
        <v>0</v>
      </c>
      <c r="K60" s="176">
        <f t="shared" si="9"/>
        <v>0</v>
      </c>
      <c r="L60" s="176">
        <f t="shared" si="9"/>
        <v>0</v>
      </c>
      <c r="M60" s="176">
        <f t="shared" si="9"/>
        <v>0</v>
      </c>
      <c r="N60" s="176">
        <f t="shared" si="9"/>
        <v>0</v>
      </c>
      <c r="O60" s="176">
        <f t="shared" si="9"/>
        <v>0</v>
      </c>
      <c r="P60" s="176">
        <f t="shared" si="9"/>
        <v>0</v>
      </c>
      <c r="Q60" s="176">
        <f t="shared" si="9"/>
        <v>0</v>
      </c>
      <c r="R60" s="176">
        <f t="shared" si="9"/>
        <v>0</v>
      </c>
      <c r="S60" s="176">
        <f t="shared" si="9"/>
        <v>0</v>
      </c>
      <c r="T60" s="176">
        <f t="shared" si="9"/>
        <v>0</v>
      </c>
      <c r="U60" s="176">
        <f t="shared" si="9"/>
        <v>0</v>
      </c>
      <c r="V60" s="176">
        <f t="shared" si="9"/>
        <v>0</v>
      </c>
      <c r="W60" s="176">
        <f t="shared" si="9"/>
        <v>0</v>
      </c>
      <c r="X60" s="176">
        <f t="shared" si="9"/>
        <v>0</v>
      </c>
      <c r="Y60" s="176">
        <f t="shared" si="9"/>
        <v>0</v>
      </c>
      <c r="Z60" s="176">
        <f t="shared" si="9"/>
        <v>0</v>
      </c>
      <c r="AA60" s="176">
        <f t="shared" si="9"/>
        <v>0</v>
      </c>
      <c r="AB60" s="176">
        <f t="shared" si="9"/>
        <v>0</v>
      </c>
      <c r="AC60" s="176">
        <f t="shared" si="9"/>
        <v>0</v>
      </c>
      <c r="AD60" s="176">
        <f t="shared" si="9"/>
        <v>0</v>
      </c>
      <c r="AE60" s="176">
        <f t="shared" si="9"/>
        <v>0</v>
      </c>
      <c r="AF60" s="176">
        <f t="shared" si="9"/>
        <v>0</v>
      </c>
      <c r="AG60" s="176">
        <f t="shared" si="9"/>
        <v>0</v>
      </c>
      <c r="AH60" s="176">
        <f t="shared" si="9"/>
        <v>0</v>
      </c>
      <c r="AI60" s="176">
        <f t="shared" si="9"/>
        <v>0</v>
      </c>
      <c r="AJ60" s="176">
        <f t="shared" si="9"/>
        <v>0</v>
      </c>
      <c r="AK60" s="176">
        <f t="shared" si="9"/>
        <v>0</v>
      </c>
      <c r="AL60" s="176">
        <f t="shared" si="9"/>
        <v>0</v>
      </c>
      <c r="AM60" s="176">
        <f t="shared" si="9"/>
        <v>0</v>
      </c>
      <c r="AN60" s="176">
        <f t="shared" si="9"/>
        <v>0</v>
      </c>
      <c r="AO60" s="176">
        <f t="shared" si="9"/>
        <v>0</v>
      </c>
      <c r="AP60" s="176">
        <f t="shared" si="9"/>
        <v>0</v>
      </c>
      <c r="AQ60" s="176">
        <f t="shared" si="9"/>
        <v>0</v>
      </c>
      <c r="AR60" s="176">
        <f t="shared" si="9"/>
        <v>0</v>
      </c>
      <c r="AS60" s="176">
        <f t="shared" si="9"/>
        <v>0</v>
      </c>
      <c r="AT60" s="176">
        <f t="shared" si="9"/>
        <v>0</v>
      </c>
      <c r="AU60" s="176">
        <f t="shared" si="9"/>
        <v>0</v>
      </c>
      <c r="AV60" s="176">
        <f t="shared" si="9"/>
        <v>0</v>
      </c>
      <c r="AW60" s="176">
        <f t="shared" si="9"/>
        <v>0</v>
      </c>
      <c r="AX60" s="176">
        <f t="shared" si="9"/>
        <v>0</v>
      </c>
      <c r="AY60" s="176">
        <f t="shared" si="9"/>
        <v>0</v>
      </c>
      <c r="AZ60" s="176">
        <f t="shared" si="9"/>
        <v>0</v>
      </c>
      <c r="BA60" s="176">
        <f t="shared" si="9"/>
        <v>0</v>
      </c>
      <c r="BB60" s="176">
        <f t="shared" si="9"/>
        <v>0</v>
      </c>
      <c r="BC60" s="176">
        <f t="shared" si="9"/>
        <v>0</v>
      </c>
      <c r="BD60" s="176">
        <f t="shared" si="9"/>
        <v>0</v>
      </c>
      <c r="BE60" s="176">
        <f t="shared" si="9"/>
        <v>0</v>
      </c>
      <c r="BF60" s="176">
        <f t="shared" si="9"/>
        <v>0</v>
      </c>
      <c r="BG60" s="176">
        <f t="shared" si="9"/>
        <v>0</v>
      </c>
      <c r="BH60" s="176">
        <f t="shared" si="9"/>
        <v>0</v>
      </c>
      <c r="BI60" s="176">
        <f t="shared" si="9"/>
        <v>0</v>
      </c>
      <c r="BJ60" s="176">
        <f t="shared" si="9"/>
        <v>0</v>
      </c>
      <c r="BK60" s="176">
        <f t="shared" si="9"/>
        <v>0</v>
      </c>
      <c r="BL60" s="8"/>
    </row>
    <row r="61" spans="2:64" ht="14.25" customHeight="1" x14ac:dyDescent="0.3">
      <c r="B61" s="5"/>
      <c r="C61" s="86" t="str">
        <f t="shared" ref="C61:C64" si="10">C33</f>
        <v>Avances remboursables 1</v>
      </c>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8"/>
    </row>
    <row r="62" spans="2:64" ht="14.25" customHeight="1" x14ac:dyDescent="0.3">
      <c r="B62" s="5"/>
      <c r="C62" s="86" t="str">
        <f t="shared" si="10"/>
        <v>Avances remboursables 2</v>
      </c>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8"/>
    </row>
    <row r="63" spans="2:64" ht="14.25" customHeight="1" x14ac:dyDescent="0.3">
      <c r="B63" s="5"/>
      <c r="C63" s="86" t="str">
        <f t="shared" si="10"/>
        <v>Avances remboursables 3</v>
      </c>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8"/>
    </row>
    <row r="64" spans="2:64" ht="14.25" customHeight="1" x14ac:dyDescent="0.3">
      <c r="B64" s="5"/>
      <c r="C64" s="86" t="str">
        <f t="shared" si="10"/>
        <v>Autres avances remboursables</v>
      </c>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8"/>
    </row>
    <row r="65" spans="1:64" ht="14.25" customHeight="1" x14ac:dyDescent="0.3">
      <c r="B65" s="5"/>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8"/>
    </row>
    <row r="66" spans="1:64" ht="14.25" customHeight="1" x14ac:dyDescent="0.3">
      <c r="B66" s="5"/>
      <c r="C66" s="175" t="s">
        <v>212</v>
      </c>
      <c r="D66" s="164">
        <f t="shared" ref="D66:BK66" si="11">SUM(D43:D49)+SUM(D51:D55)+D60</f>
        <v>1.7527760053244381E-4</v>
      </c>
      <c r="E66" s="164">
        <f t="shared" si="11"/>
        <v>1.7527760053244381E-4</v>
      </c>
      <c r="F66" s="164">
        <f t="shared" si="11"/>
        <v>1.7527760053244381E-4</v>
      </c>
      <c r="G66" s="164">
        <f t="shared" si="11"/>
        <v>1.7527760053244381E-4</v>
      </c>
      <c r="H66" s="164">
        <f t="shared" si="11"/>
        <v>1.7527760053244381E-4</v>
      </c>
      <c r="I66" s="164">
        <f t="shared" si="11"/>
        <v>1.7527760053244381E-4</v>
      </c>
      <c r="J66" s="164">
        <f t="shared" si="11"/>
        <v>1.7527760053244381E-4</v>
      </c>
      <c r="K66" s="164">
        <f t="shared" si="11"/>
        <v>1.7527760053244381E-4</v>
      </c>
      <c r="L66" s="164">
        <f t="shared" si="11"/>
        <v>1.7527760053244381E-4</v>
      </c>
      <c r="M66" s="164">
        <f t="shared" si="11"/>
        <v>1.7527760053244381E-4</v>
      </c>
      <c r="N66" s="164">
        <f t="shared" si="11"/>
        <v>1.7527760053244381E-4</v>
      </c>
      <c r="O66" s="164">
        <f t="shared" si="11"/>
        <v>1.7527760053244381E-4</v>
      </c>
      <c r="P66" s="164">
        <f t="shared" si="11"/>
        <v>1.7527760053244381E-4</v>
      </c>
      <c r="Q66" s="164">
        <f t="shared" si="11"/>
        <v>1.7527760053244381E-4</v>
      </c>
      <c r="R66" s="164">
        <f t="shared" si="11"/>
        <v>1.7527760053244381E-4</v>
      </c>
      <c r="S66" s="164">
        <f t="shared" si="11"/>
        <v>1.7527760053244381E-4</v>
      </c>
      <c r="T66" s="164">
        <f t="shared" si="11"/>
        <v>1.7527760053244381E-4</v>
      </c>
      <c r="U66" s="164">
        <f t="shared" si="11"/>
        <v>1.7527760053244381E-4</v>
      </c>
      <c r="V66" s="164">
        <f t="shared" si="11"/>
        <v>1.7527760053244381E-4</v>
      </c>
      <c r="W66" s="164">
        <f t="shared" si="11"/>
        <v>1.7527760053244381E-4</v>
      </c>
      <c r="X66" s="164">
        <f t="shared" si="11"/>
        <v>1.7527760053244381E-4</v>
      </c>
      <c r="Y66" s="164">
        <f t="shared" si="11"/>
        <v>1.7527760053244381E-4</v>
      </c>
      <c r="Z66" s="164">
        <f t="shared" si="11"/>
        <v>1.7527760053244381E-4</v>
      </c>
      <c r="AA66" s="164">
        <f t="shared" si="11"/>
        <v>1.7527760053244381E-4</v>
      </c>
      <c r="AB66" s="164">
        <f t="shared" si="11"/>
        <v>1.7527760053244381E-4</v>
      </c>
      <c r="AC66" s="164">
        <f t="shared" si="11"/>
        <v>1.7527760053244381E-4</v>
      </c>
      <c r="AD66" s="164">
        <f t="shared" si="11"/>
        <v>1.7527760053244381E-4</v>
      </c>
      <c r="AE66" s="164">
        <f t="shared" si="11"/>
        <v>1.7527760053244381E-4</v>
      </c>
      <c r="AF66" s="164">
        <f t="shared" si="11"/>
        <v>1.7527760053244381E-4</v>
      </c>
      <c r="AG66" s="164">
        <f t="shared" si="11"/>
        <v>1.7527760053244381E-4</v>
      </c>
      <c r="AH66" s="164">
        <f t="shared" si="11"/>
        <v>1.7527760053244381E-4</v>
      </c>
      <c r="AI66" s="164">
        <f t="shared" si="11"/>
        <v>1.7527760053244381E-4</v>
      </c>
      <c r="AJ66" s="164">
        <f t="shared" si="11"/>
        <v>1.7527760053244381E-4</v>
      </c>
      <c r="AK66" s="164">
        <f t="shared" si="11"/>
        <v>1.7527760053244381E-4</v>
      </c>
      <c r="AL66" s="164">
        <f t="shared" si="11"/>
        <v>1.7527760053244381E-4</v>
      </c>
      <c r="AM66" s="164">
        <f t="shared" si="11"/>
        <v>1.7527760053244381E-4</v>
      </c>
      <c r="AN66" s="164">
        <f t="shared" si="11"/>
        <v>1.7527760053244381E-4</v>
      </c>
      <c r="AO66" s="164">
        <f t="shared" si="11"/>
        <v>1.7527760053244381E-4</v>
      </c>
      <c r="AP66" s="164">
        <f t="shared" si="11"/>
        <v>1.7527760053244381E-4</v>
      </c>
      <c r="AQ66" s="164">
        <f t="shared" si="11"/>
        <v>1.7527760053244381E-4</v>
      </c>
      <c r="AR66" s="164">
        <f t="shared" si="11"/>
        <v>1.7527760053244381E-4</v>
      </c>
      <c r="AS66" s="164">
        <f t="shared" si="11"/>
        <v>1.7527760053244381E-4</v>
      </c>
      <c r="AT66" s="164">
        <f t="shared" si="11"/>
        <v>1.7527760053244381E-4</v>
      </c>
      <c r="AU66" s="164">
        <f t="shared" si="11"/>
        <v>1.7527760053244381E-4</v>
      </c>
      <c r="AV66" s="164">
        <f t="shared" si="11"/>
        <v>1.7527760053244381E-4</v>
      </c>
      <c r="AW66" s="164">
        <f t="shared" si="11"/>
        <v>1.7527760053244381E-4</v>
      </c>
      <c r="AX66" s="164">
        <f t="shared" si="11"/>
        <v>1.7527760053244381E-4</v>
      </c>
      <c r="AY66" s="164">
        <f t="shared" si="11"/>
        <v>1.7527760053244381E-4</v>
      </c>
      <c r="AZ66" s="164">
        <f t="shared" si="11"/>
        <v>1.7527760053244381E-4</v>
      </c>
      <c r="BA66" s="164">
        <f t="shared" si="11"/>
        <v>1.7527760053244381E-4</v>
      </c>
      <c r="BB66" s="164">
        <f t="shared" si="11"/>
        <v>1.7527760053244381E-4</v>
      </c>
      <c r="BC66" s="164">
        <f t="shared" si="11"/>
        <v>1.7527760053244381E-4</v>
      </c>
      <c r="BD66" s="164">
        <f t="shared" si="11"/>
        <v>1.7527760053244381E-4</v>
      </c>
      <c r="BE66" s="164">
        <f t="shared" si="11"/>
        <v>1.7527760053244381E-4</v>
      </c>
      <c r="BF66" s="164">
        <f t="shared" si="11"/>
        <v>1.7527760053244381E-4</v>
      </c>
      <c r="BG66" s="164">
        <f t="shared" si="11"/>
        <v>1.7527760053244381E-4</v>
      </c>
      <c r="BH66" s="164">
        <f t="shared" si="11"/>
        <v>1.7527760053244381E-4</v>
      </c>
      <c r="BI66" s="164">
        <f t="shared" si="11"/>
        <v>1.7527760053244381E-4</v>
      </c>
      <c r="BJ66" s="164">
        <f t="shared" si="11"/>
        <v>1.7527760053244381E-4</v>
      </c>
      <c r="BK66" s="164">
        <f t="shared" si="11"/>
        <v>1.7527760053244381E-4</v>
      </c>
      <c r="BL66" s="8"/>
    </row>
    <row r="67" spans="1:64" ht="14.25" customHeight="1" x14ac:dyDescent="0.3">
      <c r="B67" s="5"/>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8"/>
    </row>
    <row r="68" spans="1:64" ht="14.25" customHeight="1" x14ac:dyDescent="0.3">
      <c r="A68" s="198"/>
      <c r="B68" s="200"/>
      <c r="C68" s="201" t="s">
        <v>214</v>
      </c>
      <c r="D68" s="202">
        <f t="shared" ref="D68:BK68" si="12">D10+D39-D66</f>
        <v>9.8247223994675573E-3</v>
      </c>
      <c r="E68" s="202">
        <f t="shared" si="12"/>
        <v>9.6494447989351126E-3</v>
      </c>
      <c r="F68" s="202">
        <f t="shared" si="12"/>
        <v>9.4741671984026679E-3</v>
      </c>
      <c r="G68" s="202">
        <f t="shared" si="12"/>
        <v>9.2988895978702232E-3</v>
      </c>
      <c r="H68" s="202">
        <f t="shared" si="12"/>
        <v>9.1236119973377786E-3</v>
      </c>
      <c r="I68" s="202">
        <f t="shared" si="12"/>
        <v>8.9483343968053339E-3</v>
      </c>
      <c r="J68" s="202">
        <f t="shared" si="12"/>
        <v>8.7730567962728892E-3</v>
      </c>
      <c r="K68" s="202">
        <f t="shared" si="12"/>
        <v>8.5977791957404445E-3</v>
      </c>
      <c r="L68" s="202">
        <f t="shared" si="12"/>
        <v>8.4225015952079998E-3</v>
      </c>
      <c r="M68" s="202">
        <f t="shared" si="12"/>
        <v>8.2472239946755552E-3</v>
      </c>
      <c r="N68" s="202">
        <f t="shared" si="12"/>
        <v>8.0719463941431105E-3</v>
      </c>
      <c r="O68" s="202">
        <f t="shared" si="12"/>
        <v>7.9376819929293588E-3</v>
      </c>
      <c r="P68" s="202">
        <f t="shared" si="12"/>
        <v>7.762404392396915E-3</v>
      </c>
      <c r="Q68" s="202">
        <f t="shared" si="12"/>
        <v>7.5871267918644712E-3</v>
      </c>
      <c r="R68" s="202">
        <f t="shared" si="12"/>
        <v>7.4118491913320273E-3</v>
      </c>
      <c r="S68" s="202">
        <f t="shared" si="12"/>
        <v>7.2365715907995835E-3</v>
      </c>
      <c r="T68" s="202">
        <f t="shared" si="12"/>
        <v>7.0612939902671397E-3</v>
      </c>
      <c r="U68" s="202">
        <f t="shared" si="12"/>
        <v>6.8860163897346959E-3</v>
      </c>
      <c r="V68" s="202">
        <f t="shared" si="12"/>
        <v>6.7107387892022521E-3</v>
      </c>
      <c r="W68" s="202">
        <f t="shared" si="12"/>
        <v>6.5354611886698083E-3</v>
      </c>
      <c r="X68" s="202">
        <f t="shared" si="12"/>
        <v>6.3601835881373645E-3</v>
      </c>
      <c r="Y68" s="202">
        <f t="shared" si="12"/>
        <v>6.1849059876049207E-3</v>
      </c>
      <c r="Z68" s="202">
        <f t="shared" si="12"/>
        <v>6.0096283870724769E-3</v>
      </c>
      <c r="AA68" s="202">
        <f t="shared" si="12"/>
        <v>5.8692190624900376E-3</v>
      </c>
      <c r="AB68" s="202">
        <f t="shared" si="12"/>
        <v>5.6939414619575938E-3</v>
      </c>
      <c r="AC68" s="202">
        <f t="shared" si="12"/>
        <v>5.51866386142515E-3</v>
      </c>
      <c r="AD68" s="202">
        <f t="shared" si="12"/>
        <v>5.3433862608927062E-3</v>
      </c>
      <c r="AE68" s="202">
        <f t="shared" si="12"/>
        <v>5.1681086603602624E-3</v>
      </c>
      <c r="AF68" s="202">
        <f t="shared" si="12"/>
        <v>4.9928310598278186E-3</v>
      </c>
      <c r="AG68" s="202">
        <f t="shared" si="12"/>
        <v>4.8175534592953748E-3</v>
      </c>
      <c r="AH68" s="202">
        <f t="shared" si="12"/>
        <v>4.642275858762931E-3</v>
      </c>
      <c r="AI68" s="202">
        <f t="shared" si="12"/>
        <v>4.4669982582304871E-3</v>
      </c>
      <c r="AJ68" s="202">
        <f t="shared" si="12"/>
        <v>4.2917206576980433E-3</v>
      </c>
      <c r="AK68" s="202">
        <f t="shared" si="12"/>
        <v>4.1164430571655995E-3</v>
      </c>
      <c r="AL68" s="202">
        <f t="shared" si="12"/>
        <v>3.9411654566331557E-3</v>
      </c>
      <c r="AM68" s="202">
        <f t="shared" si="12"/>
        <v>3.7904138173985198E-3</v>
      </c>
      <c r="AN68" s="202">
        <f t="shared" si="12"/>
        <v>3.615136216866076E-3</v>
      </c>
      <c r="AO68" s="202">
        <f t="shared" si="12"/>
        <v>3.4398586163336322E-3</v>
      </c>
      <c r="AP68" s="202">
        <f t="shared" si="12"/>
        <v>3.2645810158011884E-3</v>
      </c>
      <c r="AQ68" s="202">
        <f t="shared" si="12"/>
        <v>3.0893034152687446E-3</v>
      </c>
      <c r="AR68" s="202">
        <f t="shared" si="12"/>
        <v>2.9140258147363008E-3</v>
      </c>
      <c r="AS68" s="202">
        <f t="shared" si="12"/>
        <v>2.738748214203857E-3</v>
      </c>
      <c r="AT68" s="202">
        <f t="shared" si="12"/>
        <v>2.5634706136714131E-3</v>
      </c>
      <c r="AU68" s="202">
        <f t="shared" si="12"/>
        <v>2.3881930131389693E-3</v>
      </c>
      <c r="AV68" s="202">
        <f t="shared" si="12"/>
        <v>2.2129154126065255E-3</v>
      </c>
      <c r="AW68" s="202">
        <f t="shared" si="12"/>
        <v>2.0376378120740817E-3</v>
      </c>
      <c r="AX68" s="202">
        <f t="shared" si="12"/>
        <v>1.8623602115416379E-3</v>
      </c>
      <c r="AY68" s="202">
        <f t="shared" si="12"/>
        <v>1.7012145460815445E-3</v>
      </c>
      <c r="AZ68" s="202">
        <f t="shared" si="12"/>
        <v>1.5259369455491007E-3</v>
      </c>
      <c r="BA68" s="202">
        <f t="shared" si="12"/>
        <v>1.3506593450166569E-3</v>
      </c>
      <c r="BB68" s="202">
        <f t="shared" si="12"/>
        <v>1.1753817444842131E-3</v>
      </c>
      <c r="BC68" s="202">
        <f t="shared" si="12"/>
        <v>1.0001041439517693E-3</v>
      </c>
      <c r="BD68" s="202">
        <f t="shared" si="12"/>
        <v>8.2482654341932546E-4</v>
      </c>
      <c r="BE68" s="202">
        <f t="shared" si="12"/>
        <v>6.4954894288688165E-4</v>
      </c>
      <c r="BF68" s="202">
        <f t="shared" si="12"/>
        <v>4.7427134235443784E-4</v>
      </c>
      <c r="BG68" s="202">
        <f t="shared" si="12"/>
        <v>2.9899374182199403E-4</v>
      </c>
      <c r="BH68" s="202">
        <f t="shared" si="12"/>
        <v>1.2371614128955022E-4</v>
      </c>
      <c r="BI68" s="202">
        <f t="shared" si="12"/>
        <v>-5.1561459242893595E-5</v>
      </c>
      <c r="BJ68" s="202">
        <f t="shared" si="12"/>
        <v>-2.268390597753374E-4</v>
      </c>
      <c r="BK68" s="202">
        <f t="shared" si="12"/>
        <v>-3.9843072159201571E-4</v>
      </c>
      <c r="BL68" s="204"/>
    </row>
    <row r="69" spans="1:64" ht="14.25" customHeight="1" x14ac:dyDescent="0.3">
      <c r="B69" s="40"/>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3"/>
    </row>
    <row r="70" spans="1:64" ht="14.25" customHeight="1" x14ac:dyDescent="0.3">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row>
    <row r="71" spans="1:64" ht="14.25" customHeight="1" x14ac:dyDescent="0.3">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row>
    <row r="72" spans="1:64" ht="14.25" customHeight="1" x14ac:dyDescent="0.3">
      <c r="G72" s="206"/>
    </row>
    <row r="73" spans="1:64" ht="14.25" customHeight="1" x14ac:dyDescent="0.25"/>
    <row r="74" spans="1:64" ht="14.25" customHeight="1" x14ac:dyDescent="0.25"/>
    <row r="75" spans="1:64" ht="14.25" customHeight="1" x14ac:dyDescent="0.25"/>
    <row r="76" spans="1:64" ht="14.25" customHeight="1" x14ac:dyDescent="0.25"/>
    <row r="77" spans="1:64" ht="14.25" customHeight="1" x14ac:dyDescent="0.25"/>
    <row r="78" spans="1:64" ht="14.25" customHeight="1" x14ac:dyDescent="0.25"/>
    <row r="79" spans="1:64" ht="14.25" customHeight="1" x14ac:dyDescent="0.25"/>
    <row r="80" spans="1:64"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D7:O7"/>
    <mergeCell ref="P7:AA7"/>
    <mergeCell ref="AB7:AM7"/>
    <mergeCell ref="AN7:AY7"/>
    <mergeCell ref="AZ7:BK7"/>
  </mergeCells>
  <conditionalFormatting sqref="E10:BK10">
    <cfRule type="cellIs" dxfId="44" priority="1" operator="lessThan">
      <formula>0</formula>
    </cfRule>
  </conditionalFormatting>
  <conditionalFormatting sqref="D68:BK68">
    <cfRule type="cellIs" dxfId="43" priority="2" operator="lessThan">
      <formula>0</formula>
    </cfRule>
  </conditionalFormatting>
  <pageMargins left="0.70866141732283472" right="0.70866141732283472" top="0.74803149606299213" bottom="0.74803149606299213" header="0" footer="0"/>
  <pageSetup paperSize="9" orientation="landscape"/>
  <rowBreaks count="1" manualBreakCount="1">
    <brk id="40" man="1"/>
  </rowBreaks>
  <colBreaks count="4" manualBreakCount="4">
    <brk id="51" man="1"/>
    <brk id="39" man="1"/>
    <brk id="27" man="1"/>
    <brk id="15" man="1"/>
  </colBreaks>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00"/>
  <sheetViews>
    <sheetView showGridLines="0" workbookViewId="0">
      <selection activeCell="B25" sqref="B25"/>
    </sheetView>
  </sheetViews>
  <sheetFormatPr baseColWidth="10" defaultColWidth="12.59765625" defaultRowHeight="15" customHeight="1" x14ac:dyDescent="0.25"/>
  <cols>
    <col min="1" max="1" width="17.69921875" customWidth="1"/>
    <col min="2" max="26" width="9.3984375" customWidth="1"/>
  </cols>
  <sheetData>
    <row r="1" spans="1:6" ht="14.25" customHeight="1" x14ac:dyDescent="0.3">
      <c r="A1" s="188" t="s">
        <v>181</v>
      </c>
      <c r="B1" s="189">
        <f>Trésorerie!D21</f>
        <v>0.01</v>
      </c>
      <c r="F1" s="190"/>
    </row>
    <row r="2" spans="1:6" ht="14.25" customHeight="1" x14ac:dyDescent="0.3">
      <c r="B2" s="189"/>
      <c r="C2" s="189"/>
      <c r="D2" s="189"/>
      <c r="E2" s="189"/>
      <c r="F2" s="189"/>
    </row>
    <row r="3" spans="1:6" ht="14.25" customHeight="1" x14ac:dyDescent="0.3">
      <c r="A3" s="188" t="s">
        <v>182</v>
      </c>
      <c r="B3" s="191">
        <f>CONFIG!E103</f>
        <v>60</v>
      </c>
      <c r="C3" s="189" t="s">
        <v>183</v>
      </c>
      <c r="D3" s="189" t="s">
        <v>184</v>
      </c>
      <c r="E3" s="192">
        <f>CONFIG!E101</f>
        <v>0.02</v>
      </c>
      <c r="F3" s="189"/>
    </row>
    <row r="4" spans="1:6" ht="14.25" customHeight="1" x14ac:dyDescent="0.3">
      <c r="B4" s="189"/>
      <c r="C4" s="189"/>
      <c r="D4" s="189"/>
      <c r="E4" s="189"/>
      <c r="F4" s="189"/>
    </row>
    <row r="5" spans="1:6" ht="14.25" customHeight="1" x14ac:dyDescent="0.3">
      <c r="B5" s="189" t="s">
        <v>185</v>
      </c>
      <c r="C5" s="189" t="s">
        <v>186</v>
      </c>
      <c r="D5" s="189"/>
      <c r="E5" s="189"/>
      <c r="F5" s="189"/>
    </row>
    <row r="6" spans="1:6" ht="14.25" customHeight="1" x14ac:dyDescent="0.3">
      <c r="A6" s="188" t="s">
        <v>187</v>
      </c>
      <c r="B6" s="189"/>
      <c r="C6" s="189">
        <f>B1</f>
        <v>0.01</v>
      </c>
      <c r="D6" s="189"/>
      <c r="E6" s="189"/>
      <c r="F6" s="189"/>
    </row>
    <row r="7" spans="1:6" ht="14.25" customHeight="1" x14ac:dyDescent="0.3">
      <c r="A7" s="188" t="s">
        <v>188</v>
      </c>
      <c r="B7" s="189">
        <f>CUMPRINC($E$3/12,($B$3),$B$1,1,12,0)</f>
        <v>-1.9208757024731574E-3</v>
      </c>
      <c r="C7" s="189">
        <f t="shared" ref="C7:C11" si="0">+C6+B7</f>
        <v>8.0791242975268435E-3</v>
      </c>
      <c r="D7" s="189"/>
      <c r="E7" s="189"/>
      <c r="F7" s="189"/>
    </row>
    <row r="8" spans="1:6" ht="14.25" customHeight="1" x14ac:dyDescent="0.3">
      <c r="A8" s="188" t="s">
        <v>189</v>
      </c>
      <c r="B8" s="189">
        <f>CUMPRINC($E$3/12,($B$3),$B$1,13,24,0)</f>
        <v>-1.9596473408718292E-3</v>
      </c>
      <c r="C8" s="189">
        <f t="shared" si="0"/>
        <v>6.1194769566550143E-3</v>
      </c>
      <c r="D8" s="189"/>
      <c r="E8" s="189"/>
      <c r="F8" s="189"/>
    </row>
    <row r="9" spans="1:6" ht="14.25" customHeight="1" x14ac:dyDescent="0.3">
      <c r="A9" s="188" t="s">
        <v>190</v>
      </c>
      <c r="B9" s="189">
        <f>CUMPRINC($E$3/12,($B$3),$B$1,25,36,0)</f>
        <v>-1.999201559810294E-3</v>
      </c>
      <c r="C9" s="189">
        <f t="shared" si="0"/>
        <v>4.1202753968447199E-3</v>
      </c>
      <c r="D9" s="189"/>
      <c r="E9" s="189"/>
      <c r="F9" s="189"/>
    </row>
    <row r="10" spans="1:6" ht="14.25" customHeight="1" x14ac:dyDescent="0.3">
      <c r="A10" s="188" t="s">
        <v>191</v>
      </c>
      <c r="B10" s="189">
        <f>CUMPRINC($E$3/12,($B$3),$B$1,37,48,0)</f>
        <v>-2.0395541551725179E-3</v>
      </c>
      <c r="C10" s="189">
        <f t="shared" si="0"/>
        <v>2.080721241672202E-3</v>
      </c>
      <c r="D10" s="189"/>
      <c r="E10" s="189"/>
      <c r="F10" s="189"/>
    </row>
    <row r="11" spans="1:6" ht="14.25" customHeight="1" x14ac:dyDescent="0.3">
      <c r="A11" s="188" t="s">
        <v>192</v>
      </c>
      <c r="B11" s="189">
        <f>CUMPRINC($E$3/12,($B$3),$B$1,49,60,0)</f>
        <v>-2.0807212416722033E-3</v>
      </c>
      <c r="C11" s="189">
        <f t="shared" si="0"/>
        <v>0</v>
      </c>
      <c r="D11" s="189"/>
      <c r="E11" s="189"/>
      <c r="F11" s="189"/>
    </row>
    <row r="12" spans="1:6" ht="14.25" customHeight="1" x14ac:dyDescent="0.3">
      <c r="B12" s="189"/>
      <c r="C12" s="189"/>
      <c r="D12" s="189"/>
      <c r="E12" s="189"/>
      <c r="F12" s="189"/>
    </row>
    <row r="13" spans="1:6" ht="14.25" customHeight="1" x14ac:dyDescent="0.3">
      <c r="B13" s="193"/>
    </row>
    <row r="14" spans="1:6" ht="14.25" customHeight="1" x14ac:dyDescent="0.3">
      <c r="A14" s="188" t="s">
        <v>193</v>
      </c>
      <c r="B14" s="191"/>
      <c r="D14" s="189"/>
      <c r="E14" s="194"/>
    </row>
    <row r="15" spans="1:6" ht="14.25" customHeight="1" x14ac:dyDescent="0.3">
      <c r="A15" s="188" t="s">
        <v>194</v>
      </c>
      <c r="B15" s="191">
        <f>CUMIPMT($E$3/12,$B$3,$B$1,1,12,0)</f>
        <v>-1.8245550391616833E-4</v>
      </c>
      <c r="D15" s="189"/>
      <c r="E15" s="194"/>
    </row>
    <row r="16" spans="1:6" ht="14.25" customHeight="1" x14ac:dyDescent="0.3">
      <c r="A16" s="188" t="s">
        <v>195</v>
      </c>
      <c r="B16" s="191">
        <f>CUMIPMT($E$3/12,$B$3,$B$1,13,24,0)</f>
        <v>-1.4368386551749657E-4</v>
      </c>
      <c r="D16" s="189"/>
    </row>
    <row r="17" spans="1:4" ht="14.25" customHeight="1" x14ac:dyDescent="0.3">
      <c r="A17" s="188" t="s">
        <v>196</v>
      </c>
      <c r="B17" s="191">
        <f>CUMIPMT($E$3/12,$B$3,$B$1,25,36,0)</f>
        <v>-1.0412964657903175E-4</v>
      </c>
      <c r="D17" s="189"/>
    </row>
    <row r="18" spans="1:4" ht="14.25" customHeight="1" x14ac:dyDescent="0.3">
      <c r="A18" s="188" t="s">
        <v>318</v>
      </c>
      <c r="B18" s="191">
        <f>CUMIPMT($E$3/12,$B$3,$B$1,37,48,0)</f>
        <v>-6.3777051216807809E-5</v>
      </c>
      <c r="D18" s="189"/>
    </row>
    <row r="19" spans="1:4" ht="14.25" customHeight="1" x14ac:dyDescent="0.3">
      <c r="A19" s="188" t="s">
        <v>319</v>
      </c>
      <c r="B19" s="191">
        <f>CUMIPMT($E$3/12,$B$3,$B$1,49,60,0)</f>
        <v>-2.2609964717122417E-5</v>
      </c>
      <c r="D19" s="189"/>
    </row>
    <row r="20" spans="1:4" ht="14.25" customHeight="1" x14ac:dyDescent="0.3">
      <c r="B20" s="189"/>
      <c r="D20" s="189"/>
    </row>
    <row r="21" spans="1:4" ht="14.25" customHeight="1" x14ac:dyDescent="0.3">
      <c r="B21" s="189"/>
      <c r="D21" s="189"/>
    </row>
    <row r="22" spans="1:4" ht="14.25" customHeight="1" x14ac:dyDescent="0.25"/>
    <row r="23" spans="1:4" ht="14.25" customHeight="1" x14ac:dyDescent="0.25"/>
    <row r="24" spans="1:4" ht="14.25" customHeight="1" x14ac:dyDescent="0.25"/>
    <row r="25" spans="1:4" ht="14.25" customHeight="1" x14ac:dyDescent="0.25"/>
    <row r="26" spans="1:4" ht="14.25" customHeight="1" x14ac:dyDescent="0.25"/>
    <row r="27" spans="1:4" ht="14.25" customHeight="1" x14ac:dyDescent="0.25"/>
    <row r="28" spans="1:4" ht="14.25" customHeight="1" x14ac:dyDescent="0.25"/>
    <row r="29" spans="1:4" ht="14.25" customHeight="1" x14ac:dyDescent="0.25"/>
    <row r="30" spans="1:4" ht="14.25" customHeight="1" x14ac:dyDescent="0.25"/>
    <row r="31" spans="1:4" ht="14.25" customHeight="1" x14ac:dyDescent="0.25"/>
    <row r="32" spans="1:4"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B1:R1000"/>
  <sheetViews>
    <sheetView showGridLines="0" workbookViewId="0">
      <pane xSplit="5" ySplit="7" topLeftCell="F8" activePane="bottomRight" state="frozen"/>
      <selection pane="topRight" activeCell="F1" sqref="F1"/>
      <selection pane="bottomLeft" activeCell="A8" sqref="A8"/>
      <selection pane="bottomRight" activeCell="F8" sqref="F8"/>
    </sheetView>
  </sheetViews>
  <sheetFormatPr baseColWidth="10" defaultColWidth="12.59765625" defaultRowHeight="15" customHeight="1" x14ac:dyDescent="0.25"/>
  <cols>
    <col min="1" max="1" width="3" customWidth="1"/>
    <col min="2" max="2" width="3.3984375" customWidth="1"/>
    <col min="3" max="3" width="14.19921875" customWidth="1"/>
    <col min="4" max="4" width="2.8984375" customWidth="1"/>
    <col min="5" max="5" width="15.19921875" customWidth="1"/>
    <col min="6" max="17" width="9.3984375" customWidth="1"/>
    <col min="18" max="18" width="3.59765625" customWidth="1"/>
    <col min="19" max="26" width="9.3984375" customWidth="1"/>
  </cols>
  <sheetData>
    <row r="1" spans="2:18" ht="14.25" customHeight="1" x14ac:dyDescent="0.25"/>
    <row r="2" spans="2:18" ht="14.25" customHeight="1" x14ac:dyDescent="0.3">
      <c r="B2" s="1"/>
      <c r="C2" s="2"/>
      <c r="D2" s="2"/>
      <c r="E2" s="2"/>
      <c r="F2" s="2"/>
      <c r="G2" s="2"/>
      <c r="H2" s="2"/>
      <c r="I2" s="2"/>
      <c r="J2" s="2"/>
      <c r="K2" s="2"/>
      <c r="L2" s="2"/>
      <c r="M2" s="2"/>
      <c r="N2" s="2"/>
      <c r="O2" s="2"/>
      <c r="P2" s="2"/>
      <c r="Q2" s="2"/>
      <c r="R2" s="3"/>
    </row>
    <row r="3" spans="2:18" ht="14.25" customHeight="1" x14ac:dyDescent="0.3">
      <c r="B3" s="5"/>
      <c r="C3" s="310" t="s">
        <v>197</v>
      </c>
      <c r="D3" s="278"/>
      <c r="E3" s="272"/>
      <c r="F3" s="9"/>
      <c r="G3" s="9"/>
      <c r="H3" s="9"/>
      <c r="I3" s="9"/>
      <c r="J3" s="9"/>
      <c r="K3" s="9"/>
      <c r="L3" s="9"/>
      <c r="M3" s="9"/>
      <c r="N3" s="9"/>
      <c r="O3" s="9"/>
      <c r="P3" s="9"/>
      <c r="Q3" s="9"/>
      <c r="R3" s="8"/>
    </row>
    <row r="4" spans="2:18" ht="14.25" customHeight="1" x14ac:dyDescent="0.3">
      <c r="B4" s="5"/>
      <c r="C4" s="9"/>
      <c r="D4" s="9"/>
      <c r="E4" s="9"/>
      <c r="F4" s="9"/>
      <c r="G4" s="9"/>
      <c r="H4" s="9"/>
      <c r="I4" s="9"/>
      <c r="J4" s="9"/>
      <c r="K4" s="9"/>
      <c r="L4" s="9"/>
      <c r="M4" s="9"/>
      <c r="N4" s="9"/>
      <c r="O4" s="9"/>
      <c r="P4" s="9"/>
      <c r="Q4" s="9"/>
      <c r="R4" s="8"/>
    </row>
    <row r="5" spans="2:18" ht="14.25" customHeight="1" x14ac:dyDescent="0.3">
      <c r="B5" s="5"/>
      <c r="C5" s="311" t="s">
        <v>198</v>
      </c>
      <c r="D5" s="278"/>
      <c r="E5" s="278"/>
      <c r="F5" s="278"/>
      <c r="G5" s="278"/>
      <c r="H5" s="278"/>
      <c r="I5" s="278"/>
      <c r="J5" s="278"/>
      <c r="K5" s="278"/>
      <c r="L5" s="278"/>
      <c r="M5" s="278"/>
      <c r="N5" s="278"/>
      <c r="O5" s="278"/>
      <c r="P5" s="278"/>
      <c r="Q5" s="272"/>
      <c r="R5" s="8"/>
    </row>
    <row r="6" spans="2:18" ht="14.25" customHeight="1" x14ac:dyDescent="0.3">
      <c r="B6" s="5"/>
      <c r="C6" s="9"/>
      <c r="D6" s="9"/>
      <c r="E6" s="9"/>
      <c r="F6" s="9"/>
      <c r="G6" s="9"/>
      <c r="H6" s="9"/>
      <c r="I6" s="9"/>
      <c r="J6" s="9"/>
      <c r="K6" s="9"/>
      <c r="L6" s="9"/>
      <c r="M6" s="9"/>
      <c r="N6" s="9"/>
      <c r="O6" s="9"/>
      <c r="P6" s="9"/>
      <c r="Q6" s="9"/>
      <c r="R6" s="8"/>
    </row>
    <row r="7" spans="2:18" ht="14.25" customHeight="1" x14ac:dyDescent="0.3">
      <c r="B7" s="5"/>
      <c r="C7" s="312" t="s">
        <v>95</v>
      </c>
      <c r="D7" s="278"/>
      <c r="E7" s="272"/>
      <c r="F7" s="81">
        <f>CONFIG!$D$7</f>
        <v>44197</v>
      </c>
      <c r="G7" s="81">
        <f t="shared" ref="G7:Q7" si="0">DATE(YEAR(F7),MONTH(F7)+1,DAY(F7))</f>
        <v>44228</v>
      </c>
      <c r="H7" s="81">
        <f t="shared" si="0"/>
        <v>44256</v>
      </c>
      <c r="I7" s="81">
        <f t="shared" si="0"/>
        <v>44287</v>
      </c>
      <c r="J7" s="81">
        <f t="shared" si="0"/>
        <v>44317</v>
      </c>
      <c r="K7" s="81">
        <f t="shared" si="0"/>
        <v>44348</v>
      </c>
      <c r="L7" s="81">
        <f t="shared" si="0"/>
        <v>44378</v>
      </c>
      <c r="M7" s="81">
        <f t="shared" si="0"/>
        <v>44409</v>
      </c>
      <c r="N7" s="81">
        <f t="shared" si="0"/>
        <v>44440</v>
      </c>
      <c r="O7" s="81">
        <f t="shared" si="0"/>
        <v>44470</v>
      </c>
      <c r="P7" s="81">
        <f t="shared" si="0"/>
        <v>44501</v>
      </c>
      <c r="Q7" s="81">
        <f t="shared" si="0"/>
        <v>44531</v>
      </c>
      <c r="R7" s="8"/>
    </row>
    <row r="8" spans="2:18" ht="14.25" customHeight="1" x14ac:dyDescent="0.3">
      <c r="B8" s="5"/>
      <c r="C8" s="9"/>
      <c r="D8" s="9"/>
      <c r="E8" s="9"/>
      <c r="F8" s="9"/>
      <c r="G8" s="9"/>
      <c r="H8" s="9"/>
      <c r="I8" s="9"/>
      <c r="J8" s="9"/>
      <c r="K8" s="9"/>
      <c r="L8" s="9"/>
      <c r="M8" s="9"/>
      <c r="N8" s="9"/>
      <c r="O8" s="9"/>
      <c r="P8" s="9"/>
      <c r="Q8" s="9"/>
      <c r="R8" s="8"/>
    </row>
    <row r="9" spans="2:18" ht="15" customHeight="1" x14ac:dyDescent="0.3">
      <c r="B9" s="5"/>
      <c r="C9" s="309" t="s">
        <v>199</v>
      </c>
      <c r="D9" s="9"/>
      <c r="E9" s="155" t="s">
        <v>201</v>
      </c>
      <c r="F9" s="196"/>
      <c r="G9" s="196"/>
      <c r="H9" s="196"/>
      <c r="I9" s="196"/>
      <c r="J9" s="196"/>
      <c r="K9" s="196"/>
      <c r="L9" s="196"/>
      <c r="M9" s="196"/>
      <c r="N9" s="196"/>
      <c r="O9" s="196"/>
      <c r="P9" s="196"/>
      <c r="Q9" s="196"/>
      <c r="R9" s="8"/>
    </row>
    <row r="10" spans="2:18" ht="14.25" customHeight="1" x14ac:dyDescent="0.3">
      <c r="B10" s="5"/>
      <c r="C10" s="302"/>
      <c r="D10" s="9"/>
      <c r="E10" s="81" t="s">
        <v>202</v>
      </c>
      <c r="F10" s="86">
        <f>F9</f>
        <v>0</v>
      </c>
      <c r="G10" s="86">
        <f t="shared" ref="G10:Q10" si="1">G9+F10</f>
        <v>0</v>
      </c>
      <c r="H10" s="86">
        <f t="shared" si="1"/>
        <v>0</v>
      </c>
      <c r="I10" s="86">
        <f t="shared" si="1"/>
        <v>0</v>
      </c>
      <c r="J10" s="86">
        <f t="shared" si="1"/>
        <v>0</v>
      </c>
      <c r="K10" s="86">
        <f t="shared" si="1"/>
        <v>0</v>
      </c>
      <c r="L10" s="86">
        <f t="shared" si="1"/>
        <v>0</v>
      </c>
      <c r="M10" s="86">
        <f t="shared" si="1"/>
        <v>0</v>
      </c>
      <c r="N10" s="86">
        <f t="shared" si="1"/>
        <v>0</v>
      </c>
      <c r="O10" s="86">
        <f t="shared" si="1"/>
        <v>0</v>
      </c>
      <c r="P10" s="86">
        <f t="shared" si="1"/>
        <v>0</v>
      </c>
      <c r="Q10" s="86">
        <f t="shared" si="1"/>
        <v>0</v>
      </c>
      <c r="R10" s="8"/>
    </row>
    <row r="11" spans="2:18" ht="14.25" customHeight="1" x14ac:dyDescent="0.3">
      <c r="B11" s="5"/>
      <c r="C11" s="302"/>
      <c r="D11" s="9"/>
      <c r="E11" s="10"/>
      <c r="F11" s="9"/>
      <c r="G11" s="9"/>
      <c r="H11" s="9"/>
      <c r="I11" s="9"/>
      <c r="J11" s="9"/>
      <c r="K11" s="9"/>
      <c r="L11" s="9"/>
      <c r="M11" s="9"/>
      <c r="N11" s="9"/>
      <c r="O11" s="9"/>
      <c r="P11" s="9"/>
      <c r="Q11" s="9"/>
      <c r="R11" s="8"/>
    </row>
    <row r="12" spans="2:18" ht="14.25" customHeight="1" x14ac:dyDescent="0.3">
      <c r="B12" s="5"/>
      <c r="C12" s="302"/>
      <c r="D12" s="9"/>
      <c r="E12" s="155" t="s">
        <v>203</v>
      </c>
      <c r="F12" s="196"/>
      <c r="G12" s="196"/>
      <c r="H12" s="196"/>
      <c r="I12" s="196"/>
      <c r="J12" s="196"/>
      <c r="K12" s="196"/>
      <c r="L12" s="196"/>
      <c r="M12" s="196"/>
      <c r="N12" s="196"/>
      <c r="O12" s="196"/>
      <c r="P12" s="196"/>
      <c r="Q12" s="196"/>
      <c r="R12" s="8"/>
    </row>
    <row r="13" spans="2:18" ht="14.25" customHeight="1" x14ac:dyDescent="0.3">
      <c r="B13" s="5"/>
      <c r="C13" s="302"/>
      <c r="D13" s="9"/>
      <c r="E13" s="81" t="s">
        <v>204</v>
      </c>
      <c r="F13" s="163">
        <f>F12</f>
        <v>0</v>
      </c>
      <c r="G13" s="163">
        <f t="shared" ref="G13:Q13" si="2">G12+F13</f>
        <v>0</v>
      </c>
      <c r="H13" s="163">
        <f t="shared" si="2"/>
        <v>0</v>
      </c>
      <c r="I13" s="163">
        <f t="shared" si="2"/>
        <v>0</v>
      </c>
      <c r="J13" s="163">
        <f t="shared" si="2"/>
        <v>0</v>
      </c>
      <c r="K13" s="163">
        <f t="shared" si="2"/>
        <v>0</v>
      </c>
      <c r="L13" s="163">
        <f t="shared" si="2"/>
        <v>0</v>
      </c>
      <c r="M13" s="163">
        <f t="shared" si="2"/>
        <v>0</v>
      </c>
      <c r="N13" s="163">
        <f t="shared" si="2"/>
        <v>0</v>
      </c>
      <c r="O13" s="163">
        <f t="shared" si="2"/>
        <v>0</v>
      </c>
      <c r="P13" s="163">
        <f t="shared" si="2"/>
        <v>0</v>
      </c>
      <c r="Q13" s="163">
        <f t="shared" si="2"/>
        <v>0</v>
      </c>
      <c r="R13" s="8"/>
    </row>
    <row r="14" spans="2:18" ht="14.25" customHeight="1" x14ac:dyDescent="0.3">
      <c r="B14" s="5"/>
      <c r="C14" s="302"/>
      <c r="D14" s="9"/>
      <c r="E14" s="10"/>
      <c r="F14" s="9"/>
      <c r="G14" s="9"/>
      <c r="H14" s="9"/>
      <c r="I14" s="9"/>
      <c r="J14" s="9"/>
      <c r="K14" s="9"/>
      <c r="L14" s="9"/>
      <c r="M14" s="9"/>
      <c r="N14" s="9"/>
      <c r="O14" s="9"/>
      <c r="P14" s="9"/>
      <c r="Q14" s="9"/>
      <c r="R14" s="8"/>
    </row>
    <row r="15" spans="2:18" ht="14.25" customHeight="1" x14ac:dyDescent="0.3">
      <c r="B15" s="5"/>
      <c r="C15" s="276"/>
      <c r="D15" s="9"/>
      <c r="E15" s="81" t="s">
        <v>206</v>
      </c>
      <c r="F15" s="163">
        <f t="shared" ref="F15:Q15" si="3">F13-F10</f>
        <v>0</v>
      </c>
      <c r="G15" s="163">
        <f t="shared" si="3"/>
        <v>0</v>
      </c>
      <c r="H15" s="163">
        <f t="shared" si="3"/>
        <v>0</v>
      </c>
      <c r="I15" s="163">
        <f t="shared" si="3"/>
        <v>0</v>
      </c>
      <c r="J15" s="163">
        <f t="shared" si="3"/>
        <v>0</v>
      </c>
      <c r="K15" s="163">
        <f t="shared" si="3"/>
        <v>0</v>
      </c>
      <c r="L15" s="163">
        <f t="shared" si="3"/>
        <v>0</v>
      </c>
      <c r="M15" s="163">
        <f t="shared" si="3"/>
        <v>0</v>
      </c>
      <c r="N15" s="163">
        <f t="shared" si="3"/>
        <v>0</v>
      </c>
      <c r="O15" s="163">
        <f t="shared" si="3"/>
        <v>0</v>
      </c>
      <c r="P15" s="163">
        <f t="shared" si="3"/>
        <v>0</v>
      </c>
      <c r="Q15" s="163">
        <f t="shared" si="3"/>
        <v>0</v>
      </c>
      <c r="R15" s="8"/>
    </row>
    <row r="16" spans="2:18" ht="14.25" customHeight="1" x14ac:dyDescent="0.3">
      <c r="B16" s="5"/>
      <c r="C16" s="9"/>
      <c r="D16" s="9"/>
      <c r="E16" s="9"/>
      <c r="F16" s="9"/>
      <c r="G16" s="9"/>
      <c r="H16" s="9"/>
      <c r="I16" s="9"/>
      <c r="J16" s="9"/>
      <c r="K16" s="9"/>
      <c r="L16" s="9"/>
      <c r="M16" s="9"/>
      <c r="N16" s="9"/>
      <c r="O16" s="9"/>
      <c r="P16" s="9"/>
      <c r="Q16" s="9"/>
      <c r="R16" s="8"/>
    </row>
    <row r="17" spans="2:18" ht="14.25" customHeight="1" x14ac:dyDescent="0.3">
      <c r="B17" s="5"/>
      <c r="C17" s="309" t="s">
        <v>207</v>
      </c>
      <c r="D17" s="9"/>
      <c r="E17" s="155" t="s">
        <v>201</v>
      </c>
      <c r="F17" s="176">
        <f>'Commandes - Calculs auto'!D42</f>
        <v>0</v>
      </c>
      <c r="G17" s="176">
        <f>'Commandes - Calculs auto'!E42</f>
        <v>0</v>
      </c>
      <c r="H17" s="176">
        <f>'Commandes - Calculs auto'!F42</f>
        <v>0</v>
      </c>
      <c r="I17" s="176">
        <f>'Commandes - Calculs auto'!G42</f>
        <v>0</v>
      </c>
      <c r="J17" s="176">
        <f>'Commandes - Calculs auto'!H42</f>
        <v>0</v>
      </c>
      <c r="K17" s="176">
        <f>'Commandes - Calculs auto'!I42</f>
        <v>0</v>
      </c>
      <c r="L17" s="176">
        <f>'Commandes - Calculs auto'!J42</f>
        <v>0</v>
      </c>
      <c r="M17" s="176">
        <f>'Commandes - Calculs auto'!K42</f>
        <v>0</v>
      </c>
      <c r="N17" s="176">
        <f>'Commandes - Calculs auto'!L42</f>
        <v>0</v>
      </c>
      <c r="O17" s="176">
        <f>'Commandes - Calculs auto'!M42</f>
        <v>0</v>
      </c>
      <c r="P17" s="176">
        <f>'Commandes - Calculs auto'!N42</f>
        <v>0</v>
      </c>
      <c r="Q17" s="176">
        <f>'Commandes - Calculs auto'!O42</f>
        <v>0</v>
      </c>
      <c r="R17" s="8"/>
    </row>
    <row r="18" spans="2:18" ht="14.25" customHeight="1" x14ac:dyDescent="0.3">
      <c r="B18" s="5"/>
      <c r="C18" s="302"/>
      <c r="D18" s="9"/>
      <c r="E18" s="81" t="s">
        <v>202</v>
      </c>
      <c r="F18" s="163">
        <f>F17</f>
        <v>0</v>
      </c>
      <c r="G18" s="163">
        <f t="shared" ref="G18:Q18" si="4">G17+F18</f>
        <v>0</v>
      </c>
      <c r="H18" s="163">
        <f t="shared" si="4"/>
        <v>0</v>
      </c>
      <c r="I18" s="163">
        <f t="shared" si="4"/>
        <v>0</v>
      </c>
      <c r="J18" s="163">
        <f t="shared" si="4"/>
        <v>0</v>
      </c>
      <c r="K18" s="163">
        <f t="shared" si="4"/>
        <v>0</v>
      </c>
      <c r="L18" s="163">
        <f t="shared" si="4"/>
        <v>0</v>
      </c>
      <c r="M18" s="163">
        <f t="shared" si="4"/>
        <v>0</v>
      </c>
      <c r="N18" s="163">
        <f t="shared" si="4"/>
        <v>0</v>
      </c>
      <c r="O18" s="163">
        <f t="shared" si="4"/>
        <v>0</v>
      </c>
      <c r="P18" s="163">
        <f t="shared" si="4"/>
        <v>0</v>
      </c>
      <c r="Q18" s="163">
        <f t="shared" si="4"/>
        <v>0</v>
      </c>
      <c r="R18" s="8"/>
    </row>
    <row r="19" spans="2:18" ht="14.25" customHeight="1" x14ac:dyDescent="0.3">
      <c r="B19" s="5"/>
      <c r="C19" s="302"/>
      <c r="D19" s="9"/>
      <c r="E19" s="10"/>
      <c r="F19" s="9"/>
      <c r="G19" s="9"/>
      <c r="H19" s="9"/>
      <c r="I19" s="9"/>
      <c r="J19" s="9"/>
      <c r="K19" s="9"/>
      <c r="L19" s="9"/>
      <c r="M19" s="9"/>
      <c r="N19" s="9"/>
      <c r="O19" s="9"/>
      <c r="P19" s="9"/>
      <c r="Q19" s="9"/>
      <c r="R19" s="8"/>
    </row>
    <row r="20" spans="2:18" ht="14.25" customHeight="1" x14ac:dyDescent="0.3">
      <c r="B20" s="5"/>
      <c r="C20" s="302"/>
      <c r="D20" s="9"/>
      <c r="E20" s="155" t="s">
        <v>203</v>
      </c>
      <c r="F20" s="196"/>
      <c r="G20" s="196"/>
      <c r="H20" s="196"/>
      <c r="I20" s="196"/>
      <c r="J20" s="196"/>
      <c r="K20" s="196"/>
      <c r="L20" s="196"/>
      <c r="M20" s="196"/>
      <c r="N20" s="196"/>
      <c r="O20" s="196"/>
      <c r="P20" s="196"/>
      <c r="Q20" s="196"/>
      <c r="R20" s="8"/>
    </row>
    <row r="21" spans="2:18" ht="14.25" customHeight="1" x14ac:dyDescent="0.3">
      <c r="B21" s="5"/>
      <c r="C21" s="302"/>
      <c r="D21" s="9"/>
      <c r="E21" s="81" t="s">
        <v>204</v>
      </c>
      <c r="F21" s="163">
        <f>F20</f>
        <v>0</v>
      </c>
      <c r="G21" s="163">
        <f t="shared" ref="G21:Q21" si="5">G20+F21</f>
        <v>0</v>
      </c>
      <c r="H21" s="163">
        <f t="shared" si="5"/>
        <v>0</v>
      </c>
      <c r="I21" s="163">
        <f t="shared" si="5"/>
        <v>0</v>
      </c>
      <c r="J21" s="163">
        <f t="shared" si="5"/>
        <v>0</v>
      </c>
      <c r="K21" s="163">
        <f t="shared" si="5"/>
        <v>0</v>
      </c>
      <c r="L21" s="163">
        <f t="shared" si="5"/>
        <v>0</v>
      </c>
      <c r="M21" s="163">
        <f t="shared" si="5"/>
        <v>0</v>
      </c>
      <c r="N21" s="163">
        <f t="shared" si="5"/>
        <v>0</v>
      </c>
      <c r="O21" s="163">
        <f t="shared" si="5"/>
        <v>0</v>
      </c>
      <c r="P21" s="163">
        <f t="shared" si="5"/>
        <v>0</v>
      </c>
      <c r="Q21" s="163">
        <f t="shared" si="5"/>
        <v>0</v>
      </c>
      <c r="R21" s="8"/>
    </row>
    <row r="22" spans="2:18" ht="14.25" customHeight="1" x14ac:dyDescent="0.3">
      <c r="B22" s="5"/>
      <c r="C22" s="302"/>
      <c r="D22" s="9"/>
      <c r="E22" s="10"/>
      <c r="F22" s="9"/>
      <c r="G22" s="9"/>
      <c r="H22" s="9"/>
      <c r="I22" s="9"/>
      <c r="J22" s="9"/>
      <c r="K22" s="9"/>
      <c r="L22" s="9"/>
      <c r="M22" s="9"/>
      <c r="N22" s="9"/>
      <c r="O22" s="9"/>
      <c r="P22" s="9"/>
      <c r="Q22" s="9"/>
      <c r="R22" s="8"/>
    </row>
    <row r="23" spans="2:18" ht="14.25" customHeight="1" x14ac:dyDescent="0.3">
      <c r="B23" s="5"/>
      <c r="C23" s="276"/>
      <c r="D23" s="9"/>
      <c r="E23" s="81" t="s">
        <v>206</v>
      </c>
      <c r="F23" s="163">
        <f t="shared" ref="F23:Q23" si="6">F21-F18</f>
        <v>0</v>
      </c>
      <c r="G23" s="163">
        <f t="shared" si="6"/>
        <v>0</v>
      </c>
      <c r="H23" s="163">
        <f t="shared" si="6"/>
        <v>0</v>
      </c>
      <c r="I23" s="163">
        <f t="shared" si="6"/>
        <v>0</v>
      </c>
      <c r="J23" s="163">
        <f t="shared" si="6"/>
        <v>0</v>
      </c>
      <c r="K23" s="163">
        <f t="shared" si="6"/>
        <v>0</v>
      </c>
      <c r="L23" s="163">
        <f t="shared" si="6"/>
        <v>0</v>
      </c>
      <c r="M23" s="163">
        <f t="shared" si="6"/>
        <v>0</v>
      </c>
      <c r="N23" s="163">
        <f t="shared" si="6"/>
        <v>0</v>
      </c>
      <c r="O23" s="163">
        <f t="shared" si="6"/>
        <v>0</v>
      </c>
      <c r="P23" s="163">
        <f t="shared" si="6"/>
        <v>0</v>
      </c>
      <c r="Q23" s="163">
        <f t="shared" si="6"/>
        <v>0</v>
      </c>
      <c r="R23" s="8"/>
    </row>
    <row r="24" spans="2:18" ht="14.25" customHeight="1" x14ac:dyDescent="0.3">
      <c r="B24" s="5"/>
      <c r="C24" s="9"/>
      <c r="D24" s="9"/>
      <c r="E24" s="9"/>
      <c r="F24" s="9"/>
      <c r="G24" s="9"/>
      <c r="H24" s="9"/>
      <c r="I24" s="9"/>
      <c r="J24" s="9"/>
      <c r="K24" s="9"/>
      <c r="L24" s="9"/>
      <c r="M24" s="9"/>
      <c r="N24" s="9"/>
      <c r="O24" s="9"/>
      <c r="P24" s="9"/>
      <c r="Q24" s="9"/>
      <c r="R24" s="8"/>
    </row>
    <row r="25" spans="2:18" ht="14.25" customHeight="1" x14ac:dyDescent="0.3">
      <c r="B25" s="5"/>
      <c r="C25" s="309" t="s">
        <v>209</v>
      </c>
      <c r="D25" s="9"/>
      <c r="E25" s="155" t="s">
        <v>201</v>
      </c>
      <c r="F25" s="176">
        <f>'Commandes - Calculs auto'!D22</f>
        <v>0</v>
      </c>
      <c r="G25" s="176">
        <f>'Commandes - Calculs auto'!E22</f>
        <v>0</v>
      </c>
      <c r="H25" s="176">
        <f>'Commandes - Calculs auto'!F22</f>
        <v>0</v>
      </c>
      <c r="I25" s="176">
        <f>'Commandes - Calculs auto'!G22</f>
        <v>0</v>
      </c>
      <c r="J25" s="176">
        <f>'Commandes - Calculs auto'!H22</f>
        <v>0</v>
      </c>
      <c r="K25" s="176">
        <f>'Commandes - Calculs auto'!I22</f>
        <v>0</v>
      </c>
      <c r="L25" s="176">
        <f>'Commandes - Calculs auto'!J22</f>
        <v>0</v>
      </c>
      <c r="M25" s="176">
        <f>'Commandes - Calculs auto'!K22</f>
        <v>0</v>
      </c>
      <c r="N25" s="176">
        <f>'Commandes - Calculs auto'!L22</f>
        <v>0</v>
      </c>
      <c r="O25" s="176">
        <f>'Commandes - Calculs auto'!M22</f>
        <v>0</v>
      </c>
      <c r="P25" s="176">
        <f>'Commandes - Calculs auto'!N22</f>
        <v>0</v>
      </c>
      <c r="Q25" s="176">
        <f>'Commandes - Calculs auto'!O22</f>
        <v>0</v>
      </c>
      <c r="R25" s="8"/>
    </row>
    <row r="26" spans="2:18" ht="14.25" customHeight="1" x14ac:dyDescent="0.3">
      <c r="B26" s="5"/>
      <c r="C26" s="302"/>
      <c r="D26" s="9"/>
      <c r="E26" s="81" t="s">
        <v>202</v>
      </c>
      <c r="F26" s="163">
        <f>F25</f>
        <v>0</v>
      </c>
      <c r="G26" s="163">
        <f t="shared" ref="G26:Q26" si="7">G25+F26</f>
        <v>0</v>
      </c>
      <c r="H26" s="163">
        <f t="shared" si="7"/>
        <v>0</v>
      </c>
      <c r="I26" s="163">
        <f t="shared" si="7"/>
        <v>0</v>
      </c>
      <c r="J26" s="163">
        <f t="shared" si="7"/>
        <v>0</v>
      </c>
      <c r="K26" s="163">
        <f t="shared" si="7"/>
        <v>0</v>
      </c>
      <c r="L26" s="163">
        <f t="shared" si="7"/>
        <v>0</v>
      </c>
      <c r="M26" s="163">
        <f t="shared" si="7"/>
        <v>0</v>
      </c>
      <c r="N26" s="163">
        <f t="shared" si="7"/>
        <v>0</v>
      </c>
      <c r="O26" s="163">
        <f t="shared" si="7"/>
        <v>0</v>
      </c>
      <c r="P26" s="163">
        <f t="shared" si="7"/>
        <v>0</v>
      </c>
      <c r="Q26" s="163">
        <f t="shared" si="7"/>
        <v>0</v>
      </c>
      <c r="R26" s="8"/>
    </row>
    <row r="27" spans="2:18" ht="14.25" customHeight="1" x14ac:dyDescent="0.3">
      <c r="B27" s="5"/>
      <c r="C27" s="302"/>
      <c r="D27" s="9"/>
      <c r="E27" s="10"/>
      <c r="F27" s="9"/>
      <c r="G27" s="9"/>
      <c r="H27" s="9"/>
      <c r="I27" s="9"/>
      <c r="J27" s="9"/>
      <c r="K27" s="9"/>
      <c r="L27" s="9"/>
      <c r="M27" s="9"/>
      <c r="N27" s="9"/>
      <c r="O27" s="9"/>
      <c r="P27" s="9"/>
      <c r="Q27" s="9"/>
      <c r="R27" s="8"/>
    </row>
    <row r="28" spans="2:18" ht="14.25" customHeight="1" x14ac:dyDescent="0.3">
      <c r="B28" s="5"/>
      <c r="C28" s="302"/>
      <c r="D28" s="9"/>
      <c r="E28" s="155" t="s">
        <v>203</v>
      </c>
      <c r="F28" s="196"/>
      <c r="G28" s="196"/>
      <c r="H28" s="196"/>
      <c r="I28" s="196"/>
      <c r="J28" s="196"/>
      <c r="K28" s="196"/>
      <c r="L28" s="196"/>
      <c r="M28" s="196"/>
      <c r="N28" s="196"/>
      <c r="O28" s="196"/>
      <c r="P28" s="196"/>
      <c r="Q28" s="196"/>
      <c r="R28" s="8"/>
    </row>
    <row r="29" spans="2:18" ht="14.25" customHeight="1" x14ac:dyDescent="0.3">
      <c r="B29" s="5"/>
      <c r="C29" s="302"/>
      <c r="D29" s="9"/>
      <c r="E29" s="81" t="s">
        <v>204</v>
      </c>
      <c r="F29" s="163">
        <f>F28</f>
        <v>0</v>
      </c>
      <c r="G29" s="163">
        <f t="shared" ref="G29:Q29" si="8">G28+F29</f>
        <v>0</v>
      </c>
      <c r="H29" s="163">
        <f t="shared" si="8"/>
        <v>0</v>
      </c>
      <c r="I29" s="163">
        <f t="shared" si="8"/>
        <v>0</v>
      </c>
      <c r="J29" s="163">
        <f t="shared" si="8"/>
        <v>0</v>
      </c>
      <c r="K29" s="163">
        <f t="shared" si="8"/>
        <v>0</v>
      </c>
      <c r="L29" s="163">
        <f t="shared" si="8"/>
        <v>0</v>
      </c>
      <c r="M29" s="163">
        <f t="shared" si="8"/>
        <v>0</v>
      </c>
      <c r="N29" s="163">
        <f t="shared" si="8"/>
        <v>0</v>
      </c>
      <c r="O29" s="163">
        <f t="shared" si="8"/>
        <v>0</v>
      </c>
      <c r="P29" s="163">
        <f t="shared" si="8"/>
        <v>0</v>
      </c>
      <c r="Q29" s="163">
        <f t="shared" si="8"/>
        <v>0</v>
      </c>
      <c r="R29" s="8"/>
    </row>
    <row r="30" spans="2:18" ht="14.25" customHeight="1" x14ac:dyDescent="0.3">
      <c r="B30" s="5"/>
      <c r="C30" s="302"/>
      <c r="D30" s="9"/>
      <c r="E30" s="10"/>
      <c r="F30" s="9"/>
      <c r="G30" s="9"/>
      <c r="H30" s="9"/>
      <c r="I30" s="9"/>
      <c r="J30" s="9"/>
      <c r="K30" s="9"/>
      <c r="L30" s="9"/>
      <c r="M30" s="9"/>
      <c r="N30" s="9"/>
      <c r="O30" s="9"/>
      <c r="P30" s="9"/>
      <c r="Q30" s="9"/>
      <c r="R30" s="8"/>
    </row>
    <row r="31" spans="2:18" ht="14.25" customHeight="1" x14ac:dyDescent="0.3">
      <c r="B31" s="5"/>
      <c r="C31" s="276"/>
      <c r="D31" s="9"/>
      <c r="E31" s="81" t="s">
        <v>206</v>
      </c>
      <c r="F31" s="163">
        <f t="shared" ref="F31:Q31" si="9">F29-F26</f>
        <v>0</v>
      </c>
      <c r="G31" s="163">
        <f t="shared" si="9"/>
        <v>0</v>
      </c>
      <c r="H31" s="163">
        <f t="shared" si="9"/>
        <v>0</v>
      </c>
      <c r="I31" s="163">
        <f t="shared" si="9"/>
        <v>0</v>
      </c>
      <c r="J31" s="163">
        <f t="shared" si="9"/>
        <v>0</v>
      </c>
      <c r="K31" s="163">
        <f t="shared" si="9"/>
        <v>0</v>
      </c>
      <c r="L31" s="163">
        <f t="shared" si="9"/>
        <v>0</v>
      </c>
      <c r="M31" s="163">
        <f t="shared" si="9"/>
        <v>0</v>
      </c>
      <c r="N31" s="163">
        <f t="shared" si="9"/>
        <v>0</v>
      </c>
      <c r="O31" s="163">
        <f t="shared" si="9"/>
        <v>0</v>
      </c>
      <c r="P31" s="163">
        <f t="shared" si="9"/>
        <v>0</v>
      </c>
      <c r="Q31" s="163">
        <f t="shared" si="9"/>
        <v>0</v>
      </c>
      <c r="R31" s="8"/>
    </row>
    <row r="32" spans="2:18" ht="14.25" customHeight="1" x14ac:dyDescent="0.3">
      <c r="B32" s="5"/>
      <c r="C32" s="9"/>
      <c r="D32" s="9"/>
      <c r="E32" s="9"/>
      <c r="F32" s="9"/>
      <c r="G32" s="9"/>
      <c r="H32" s="9"/>
      <c r="I32" s="9"/>
      <c r="J32" s="9"/>
      <c r="K32" s="9"/>
      <c r="L32" s="9"/>
      <c r="M32" s="9"/>
      <c r="N32" s="9"/>
      <c r="O32" s="9"/>
      <c r="P32" s="9"/>
      <c r="Q32" s="9"/>
      <c r="R32" s="8"/>
    </row>
    <row r="33" spans="2:18" ht="14.25" customHeight="1" x14ac:dyDescent="0.3">
      <c r="B33" s="5"/>
      <c r="C33" s="309" t="s">
        <v>210</v>
      </c>
      <c r="D33" s="9"/>
      <c r="E33" s="155" t="s">
        <v>201</v>
      </c>
      <c r="F33" s="176">
        <f>F25-'Charges variables'!D22</f>
        <v>0</v>
      </c>
      <c r="G33" s="176">
        <f>G25-'Charges variables'!E22</f>
        <v>0</v>
      </c>
      <c r="H33" s="176">
        <f>H25-'Charges variables'!F22</f>
        <v>0</v>
      </c>
      <c r="I33" s="176">
        <f>I25-'Charges variables'!G22</f>
        <v>0</v>
      </c>
      <c r="J33" s="176">
        <f>J25-'Charges variables'!H22</f>
        <v>0</v>
      </c>
      <c r="K33" s="176">
        <f>K25-'Charges variables'!I22</f>
        <v>0</v>
      </c>
      <c r="L33" s="176">
        <f>L25-'Charges variables'!J22</f>
        <v>0</v>
      </c>
      <c r="M33" s="176">
        <f>M25-'Charges variables'!K22</f>
        <v>0</v>
      </c>
      <c r="N33" s="176">
        <f>N25-'Charges variables'!L22</f>
        <v>0</v>
      </c>
      <c r="O33" s="176">
        <f>O25-'Charges variables'!M22</f>
        <v>0</v>
      </c>
      <c r="P33" s="176">
        <f>P25-'Charges variables'!N22</f>
        <v>0</v>
      </c>
      <c r="Q33" s="176">
        <f>Q25-'Charges variables'!O22</f>
        <v>0</v>
      </c>
      <c r="R33" s="8"/>
    </row>
    <row r="34" spans="2:18" ht="14.25" customHeight="1" x14ac:dyDescent="0.3">
      <c r="B34" s="5"/>
      <c r="C34" s="302"/>
      <c r="D34" s="9"/>
      <c r="E34" s="81" t="s">
        <v>202</v>
      </c>
      <c r="F34" s="163">
        <f>F33</f>
        <v>0</v>
      </c>
      <c r="G34" s="163">
        <f t="shared" ref="G34:Q34" si="10">G33+F34</f>
        <v>0</v>
      </c>
      <c r="H34" s="163">
        <f t="shared" si="10"/>
        <v>0</v>
      </c>
      <c r="I34" s="163">
        <f t="shared" si="10"/>
        <v>0</v>
      </c>
      <c r="J34" s="163">
        <f t="shared" si="10"/>
        <v>0</v>
      </c>
      <c r="K34" s="163">
        <f t="shared" si="10"/>
        <v>0</v>
      </c>
      <c r="L34" s="163">
        <f t="shared" si="10"/>
        <v>0</v>
      </c>
      <c r="M34" s="163">
        <f t="shared" si="10"/>
        <v>0</v>
      </c>
      <c r="N34" s="163">
        <f t="shared" si="10"/>
        <v>0</v>
      </c>
      <c r="O34" s="163">
        <f t="shared" si="10"/>
        <v>0</v>
      </c>
      <c r="P34" s="163">
        <f t="shared" si="10"/>
        <v>0</v>
      </c>
      <c r="Q34" s="163">
        <f t="shared" si="10"/>
        <v>0</v>
      </c>
      <c r="R34" s="8"/>
    </row>
    <row r="35" spans="2:18" ht="14.25" customHeight="1" x14ac:dyDescent="0.3">
      <c r="B35" s="5"/>
      <c r="C35" s="302"/>
      <c r="D35" s="9"/>
      <c r="E35" s="10"/>
      <c r="F35" s="9"/>
      <c r="G35" s="9"/>
      <c r="H35" s="9"/>
      <c r="I35" s="9"/>
      <c r="J35" s="9"/>
      <c r="K35" s="9"/>
      <c r="L35" s="9"/>
      <c r="M35" s="9"/>
      <c r="N35" s="9"/>
      <c r="O35" s="9"/>
      <c r="P35" s="9"/>
      <c r="Q35" s="9"/>
      <c r="R35" s="8"/>
    </row>
    <row r="36" spans="2:18" ht="14.25" customHeight="1" x14ac:dyDescent="0.3">
      <c r="B36" s="5"/>
      <c r="C36" s="302"/>
      <c r="D36" s="9"/>
      <c r="E36" s="155" t="s">
        <v>203</v>
      </c>
      <c r="F36" s="196"/>
      <c r="G36" s="196"/>
      <c r="H36" s="196"/>
      <c r="I36" s="196"/>
      <c r="J36" s="196"/>
      <c r="K36" s="196"/>
      <c r="L36" s="196"/>
      <c r="M36" s="196"/>
      <c r="N36" s="196"/>
      <c r="O36" s="196"/>
      <c r="P36" s="196"/>
      <c r="Q36" s="196"/>
      <c r="R36" s="8"/>
    </row>
    <row r="37" spans="2:18" ht="14.25" customHeight="1" x14ac:dyDescent="0.3">
      <c r="B37" s="5"/>
      <c r="C37" s="302"/>
      <c r="D37" s="9"/>
      <c r="E37" s="81" t="s">
        <v>204</v>
      </c>
      <c r="F37" s="163">
        <f>F36</f>
        <v>0</v>
      </c>
      <c r="G37" s="163">
        <f t="shared" ref="G37:Q37" si="11">G36+F37</f>
        <v>0</v>
      </c>
      <c r="H37" s="163">
        <f t="shared" si="11"/>
        <v>0</v>
      </c>
      <c r="I37" s="163">
        <f t="shared" si="11"/>
        <v>0</v>
      </c>
      <c r="J37" s="163">
        <f t="shared" si="11"/>
        <v>0</v>
      </c>
      <c r="K37" s="163">
        <f t="shared" si="11"/>
        <v>0</v>
      </c>
      <c r="L37" s="163">
        <f t="shared" si="11"/>
        <v>0</v>
      </c>
      <c r="M37" s="163">
        <f t="shared" si="11"/>
        <v>0</v>
      </c>
      <c r="N37" s="163">
        <f t="shared" si="11"/>
        <v>0</v>
      </c>
      <c r="O37" s="163">
        <f t="shared" si="11"/>
        <v>0</v>
      </c>
      <c r="P37" s="163">
        <f t="shared" si="11"/>
        <v>0</v>
      </c>
      <c r="Q37" s="163">
        <f t="shared" si="11"/>
        <v>0</v>
      </c>
      <c r="R37" s="8"/>
    </row>
    <row r="38" spans="2:18" ht="14.25" customHeight="1" x14ac:dyDescent="0.3">
      <c r="B38" s="5"/>
      <c r="C38" s="302"/>
      <c r="D38" s="9"/>
      <c r="E38" s="10"/>
      <c r="F38" s="9"/>
      <c r="G38" s="9"/>
      <c r="H38" s="9"/>
      <c r="I38" s="9"/>
      <c r="J38" s="9"/>
      <c r="K38" s="9"/>
      <c r="L38" s="9"/>
      <c r="M38" s="9"/>
      <c r="N38" s="9"/>
      <c r="O38" s="9"/>
      <c r="P38" s="9"/>
      <c r="Q38" s="9"/>
      <c r="R38" s="8"/>
    </row>
    <row r="39" spans="2:18" ht="14.25" customHeight="1" x14ac:dyDescent="0.3">
      <c r="B39" s="5"/>
      <c r="C39" s="276"/>
      <c r="D39" s="9"/>
      <c r="E39" s="81" t="s">
        <v>206</v>
      </c>
      <c r="F39" s="163">
        <f t="shared" ref="F39:Q39" si="12">F37-F34</f>
        <v>0</v>
      </c>
      <c r="G39" s="163">
        <f t="shared" si="12"/>
        <v>0</v>
      </c>
      <c r="H39" s="163">
        <f t="shared" si="12"/>
        <v>0</v>
      </c>
      <c r="I39" s="163">
        <f t="shared" si="12"/>
        <v>0</v>
      </c>
      <c r="J39" s="163">
        <f t="shared" si="12"/>
        <v>0</v>
      </c>
      <c r="K39" s="163">
        <f t="shared" si="12"/>
        <v>0</v>
      </c>
      <c r="L39" s="163">
        <f t="shared" si="12"/>
        <v>0</v>
      </c>
      <c r="M39" s="163">
        <f t="shared" si="12"/>
        <v>0</v>
      </c>
      <c r="N39" s="163">
        <f t="shared" si="12"/>
        <v>0</v>
      </c>
      <c r="O39" s="163">
        <f t="shared" si="12"/>
        <v>0</v>
      </c>
      <c r="P39" s="163">
        <f t="shared" si="12"/>
        <v>0</v>
      </c>
      <c r="Q39" s="163">
        <f t="shared" si="12"/>
        <v>0</v>
      </c>
      <c r="R39" s="8"/>
    </row>
    <row r="40" spans="2:18" ht="14.25" customHeight="1" x14ac:dyDescent="0.3">
      <c r="B40" s="5"/>
      <c r="C40" s="9"/>
      <c r="D40" s="9"/>
      <c r="E40" s="9"/>
      <c r="F40" s="9"/>
      <c r="G40" s="9"/>
      <c r="H40" s="9"/>
      <c r="I40" s="9"/>
      <c r="J40" s="9"/>
      <c r="K40" s="9"/>
      <c r="L40" s="9"/>
      <c r="M40" s="9"/>
      <c r="N40" s="9"/>
      <c r="O40" s="9"/>
      <c r="P40" s="9"/>
      <c r="Q40" s="9"/>
      <c r="R40" s="8"/>
    </row>
    <row r="41" spans="2:18" ht="14.25" customHeight="1" x14ac:dyDescent="0.3">
      <c r="B41" s="5"/>
      <c r="C41" s="309" t="s">
        <v>211</v>
      </c>
      <c r="D41" s="9"/>
      <c r="E41" s="155" t="s">
        <v>201</v>
      </c>
      <c r="F41" s="176">
        <f>'Personnel - Calculs auto'!C56</f>
        <v>0</v>
      </c>
      <c r="G41" s="176">
        <f>'Personnel - Calculs auto'!D56</f>
        <v>0</v>
      </c>
      <c r="H41" s="176">
        <f>'Personnel - Calculs auto'!E56</f>
        <v>0</v>
      </c>
      <c r="I41" s="176">
        <f>'Personnel - Calculs auto'!F56</f>
        <v>0</v>
      </c>
      <c r="J41" s="176">
        <f>'Personnel - Calculs auto'!G56</f>
        <v>0</v>
      </c>
      <c r="K41" s="176">
        <f>'Personnel - Calculs auto'!H56</f>
        <v>0</v>
      </c>
      <c r="L41" s="176">
        <f>'Personnel - Calculs auto'!I56</f>
        <v>0</v>
      </c>
      <c r="M41" s="176">
        <f>'Personnel - Calculs auto'!J56</f>
        <v>0</v>
      </c>
      <c r="N41" s="176">
        <f>'Personnel - Calculs auto'!K56</f>
        <v>0</v>
      </c>
      <c r="O41" s="176">
        <f>'Personnel - Calculs auto'!L56</f>
        <v>0</v>
      </c>
      <c r="P41" s="176">
        <f>'Personnel - Calculs auto'!M56</f>
        <v>0</v>
      </c>
      <c r="Q41" s="176">
        <f>'Personnel - Calculs auto'!N56</f>
        <v>0</v>
      </c>
      <c r="R41" s="8"/>
    </row>
    <row r="42" spans="2:18" ht="14.25" customHeight="1" x14ac:dyDescent="0.3">
      <c r="B42" s="5"/>
      <c r="C42" s="302"/>
      <c r="D42" s="9"/>
      <c r="E42" s="81" t="s">
        <v>202</v>
      </c>
      <c r="F42" s="163">
        <f>F41</f>
        <v>0</v>
      </c>
      <c r="G42" s="163">
        <f t="shared" ref="G42:Q42" si="13">G41+F42</f>
        <v>0</v>
      </c>
      <c r="H42" s="163">
        <f t="shared" si="13"/>
        <v>0</v>
      </c>
      <c r="I42" s="163">
        <f t="shared" si="13"/>
        <v>0</v>
      </c>
      <c r="J42" s="163">
        <f t="shared" si="13"/>
        <v>0</v>
      </c>
      <c r="K42" s="163">
        <f t="shared" si="13"/>
        <v>0</v>
      </c>
      <c r="L42" s="163">
        <f t="shared" si="13"/>
        <v>0</v>
      </c>
      <c r="M42" s="163">
        <f t="shared" si="13"/>
        <v>0</v>
      </c>
      <c r="N42" s="163">
        <f t="shared" si="13"/>
        <v>0</v>
      </c>
      <c r="O42" s="163">
        <f t="shared" si="13"/>
        <v>0</v>
      </c>
      <c r="P42" s="163">
        <f t="shared" si="13"/>
        <v>0</v>
      </c>
      <c r="Q42" s="163">
        <f t="shared" si="13"/>
        <v>0</v>
      </c>
      <c r="R42" s="8"/>
    </row>
    <row r="43" spans="2:18" ht="14.25" customHeight="1" x14ac:dyDescent="0.3">
      <c r="B43" s="5"/>
      <c r="C43" s="302"/>
      <c r="D43" s="9"/>
      <c r="E43" s="10"/>
      <c r="F43" s="9"/>
      <c r="G43" s="9"/>
      <c r="H43" s="9"/>
      <c r="I43" s="9"/>
      <c r="J43" s="9"/>
      <c r="K43" s="9"/>
      <c r="L43" s="9"/>
      <c r="M43" s="9"/>
      <c r="N43" s="9"/>
      <c r="O43" s="9"/>
      <c r="P43" s="9"/>
      <c r="Q43" s="9"/>
      <c r="R43" s="8"/>
    </row>
    <row r="44" spans="2:18" ht="14.25" customHeight="1" x14ac:dyDescent="0.3">
      <c r="B44" s="5"/>
      <c r="C44" s="302"/>
      <c r="D44" s="9"/>
      <c r="E44" s="155" t="s">
        <v>203</v>
      </c>
      <c r="F44" s="196"/>
      <c r="G44" s="196"/>
      <c r="H44" s="196"/>
      <c r="I44" s="196"/>
      <c r="J44" s="196"/>
      <c r="K44" s="196"/>
      <c r="L44" s="196"/>
      <c r="M44" s="196"/>
      <c r="N44" s="196"/>
      <c r="O44" s="196"/>
      <c r="P44" s="196"/>
      <c r="Q44" s="196"/>
      <c r="R44" s="8"/>
    </row>
    <row r="45" spans="2:18" ht="14.25" customHeight="1" x14ac:dyDescent="0.3">
      <c r="B45" s="5"/>
      <c r="C45" s="302"/>
      <c r="D45" s="9"/>
      <c r="E45" s="81" t="s">
        <v>204</v>
      </c>
      <c r="F45" s="163">
        <f>F44</f>
        <v>0</v>
      </c>
      <c r="G45" s="163">
        <f t="shared" ref="G45:Q45" si="14">G44+F45</f>
        <v>0</v>
      </c>
      <c r="H45" s="163">
        <f t="shared" si="14"/>
        <v>0</v>
      </c>
      <c r="I45" s="163">
        <f t="shared" si="14"/>
        <v>0</v>
      </c>
      <c r="J45" s="163">
        <f t="shared" si="14"/>
        <v>0</v>
      </c>
      <c r="K45" s="163">
        <f t="shared" si="14"/>
        <v>0</v>
      </c>
      <c r="L45" s="163">
        <f t="shared" si="14"/>
        <v>0</v>
      </c>
      <c r="M45" s="163">
        <f t="shared" si="14"/>
        <v>0</v>
      </c>
      <c r="N45" s="163">
        <f t="shared" si="14"/>
        <v>0</v>
      </c>
      <c r="O45" s="163">
        <f t="shared" si="14"/>
        <v>0</v>
      </c>
      <c r="P45" s="163">
        <f t="shared" si="14"/>
        <v>0</v>
      </c>
      <c r="Q45" s="163">
        <f t="shared" si="14"/>
        <v>0</v>
      </c>
      <c r="R45" s="8"/>
    </row>
    <row r="46" spans="2:18" ht="14.25" customHeight="1" x14ac:dyDescent="0.3">
      <c r="B46" s="5"/>
      <c r="C46" s="302"/>
      <c r="D46" s="9"/>
      <c r="E46" s="10"/>
      <c r="F46" s="9"/>
      <c r="G46" s="9"/>
      <c r="H46" s="9"/>
      <c r="I46" s="9"/>
      <c r="J46" s="9"/>
      <c r="K46" s="9"/>
      <c r="L46" s="9"/>
      <c r="M46" s="9"/>
      <c r="N46" s="9"/>
      <c r="O46" s="9"/>
      <c r="P46" s="9"/>
      <c r="Q46" s="9"/>
      <c r="R46" s="8"/>
    </row>
    <row r="47" spans="2:18" ht="14.25" customHeight="1" x14ac:dyDescent="0.3">
      <c r="B47" s="5"/>
      <c r="C47" s="276"/>
      <c r="D47" s="9"/>
      <c r="E47" s="81" t="s">
        <v>206</v>
      </c>
      <c r="F47" s="163">
        <f t="shared" ref="F47:Q47" si="15">F45-F42</f>
        <v>0</v>
      </c>
      <c r="G47" s="163">
        <f t="shared" si="15"/>
        <v>0</v>
      </c>
      <c r="H47" s="163">
        <f t="shared" si="15"/>
        <v>0</v>
      </c>
      <c r="I47" s="163">
        <f t="shared" si="15"/>
        <v>0</v>
      </c>
      <c r="J47" s="163">
        <f t="shared" si="15"/>
        <v>0</v>
      </c>
      <c r="K47" s="163">
        <f t="shared" si="15"/>
        <v>0</v>
      </c>
      <c r="L47" s="163">
        <f t="shared" si="15"/>
        <v>0</v>
      </c>
      <c r="M47" s="163">
        <f t="shared" si="15"/>
        <v>0</v>
      </c>
      <c r="N47" s="163">
        <f t="shared" si="15"/>
        <v>0</v>
      </c>
      <c r="O47" s="163">
        <f t="shared" si="15"/>
        <v>0</v>
      </c>
      <c r="P47" s="163">
        <f t="shared" si="15"/>
        <v>0</v>
      </c>
      <c r="Q47" s="163">
        <f t="shared" si="15"/>
        <v>0</v>
      </c>
      <c r="R47" s="8"/>
    </row>
    <row r="48" spans="2:18" ht="14.25" customHeight="1" x14ac:dyDescent="0.3">
      <c r="B48" s="5"/>
      <c r="C48" s="9"/>
      <c r="D48" s="9"/>
      <c r="E48" s="9"/>
      <c r="F48" s="9"/>
      <c r="G48" s="9"/>
      <c r="H48" s="9"/>
      <c r="I48" s="9"/>
      <c r="J48" s="9"/>
      <c r="K48" s="9"/>
      <c r="L48" s="9"/>
      <c r="M48" s="9"/>
      <c r="N48" s="9"/>
      <c r="O48" s="9"/>
      <c r="P48" s="9"/>
      <c r="Q48" s="9"/>
      <c r="R48" s="8"/>
    </row>
    <row r="49" spans="2:18" ht="14.25" customHeight="1" x14ac:dyDescent="0.3">
      <c r="B49" s="5"/>
      <c r="C49" s="309" t="s">
        <v>213</v>
      </c>
      <c r="D49" s="9"/>
      <c r="E49" s="155" t="s">
        <v>201</v>
      </c>
      <c r="F49" s="199">
        <f t="array" ref="F49">INDEX(SUMPRODUCT((Personnel!$C$10:$C$29&lt;&gt;1)*(Personnel!F$10:F$29&lt;&gt;0)),0,1)</f>
        <v>0</v>
      </c>
      <c r="G49" s="199">
        <f t="array" ref="G49">INDEX(SUMPRODUCT((Personnel!$C$10:$C$29&lt;&gt;1)*(Personnel!G$10:G$29&lt;&gt;0)),0,1)</f>
        <v>0</v>
      </c>
      <c r="H49" s="199">
        <f t="array" ref="H49">INDEX(SUMPRODUCT((Personnel!$C$10:$C$29&lt;&gt;1)*(Personnel!H$10:H$29&lt;&gt;0)),0,1)</f>
        <v>0</v>
      </c>
      <c r="I49" s="199">
        <f t="array" ref="I49">INDEX(SUMPRODUCT((Personnel!$C$10:$C$29&lt;&gt;1)*(Personnel!I$10:I$29&lt;&gt;0)),0,1)</f>
        <v>0</v>
      </c>
      <c r="J49" s="199">
        <f t="array" ref="J49">INDEX(SUMPRODUCT((Personnel!$C$10:$C$29&lt;&gt;1)*(Personnel!J$10:J$29&lt;&gt;0)),0,1)</f>
        <v>0</v>
      </c>
      <c r="K49" s="199">
        <f t="array" ref="K49">INDEX(SUMPRODUCT((Personnel!$C$10:$C$29&lt;&gt;1)*(Personnel!K$10:K$29&lt;&gt;0)),0,1)</f>
        <v>0</v>
      </c>
      <c r="L49" s="199">
        <f t="array" ref="L49">INDEX(SUMPRODUCT((Personnel!$C$10:$C$29&lt;&gt;1)*(Personnel!L$10:L$29&lt;&gt;0)),0,1)</f>
        <v>0</v>
      </c>
      <c r="M49" s="199">
        <f t="array" ref="M49">INDEX(SUMPRODUCT((Personnel!$C$10:$C$29&lt;&gt;1)*(Personnel!M$10:M$29&lt;&gt;0)),0,1)</f>
        <v>0</v>
      </c>
      <c r="N49" s="199">
        <f t="array" ref="N49">INDEX(SUMPRODUCT((Personnel!$C$10:$C$29&lt;&gt;1)*(Personnel!N$10:N$29&lt;&gt;0)),0,1)</f>
        <v>0</v>
      </c>
      <c r="O49" s="199">
        <f t="array" ref="O49">INDEX(SUMPRODUCT((Personnel!$C$10:$C$29&lt;&gt;1)*(Personnel!O$10:O$29&lt;&gt;0)),0,1)</f>
        <v>0</v>
      </c>
      <c r="P49" s="199">
        <f t="array" ref="P49">INDEX(SUMPRODUCT((Personnel!$C$10:$C$29&lt;&gt;1)*(Personnel!P$10:P$29&lt;&gt;0)),0,1)</f>
        <v>0</v>
      </c>
      <c r="Q49" s="199">
        <f t="array" ref="Q49">INDEX(SUMPRODUCT((Personnel!$C$10:$C$29&lt;&gt;1)*(Personnel!Q$10:Q$29&lt;&gt;0)),0,1)</f>
        <v>0</v>
      </c>
      <c r="R49" s="8"/>
    </row>
    <row r="50" spans="2:18" ht="14.25" customHeight="1" x14ac:dyDescent="0.3">
      <c r="B50" s="5"/>
      <c r="C50" s="302"/>
      <c r="D50" s="9"/>
      <c r="E50" s="10"/>
      <c r="F50" s="9"/>
      <c r="G50" s="9"/>
      <c r="H50" s="9"/>
      <c r="I50" s="9"/>
      <c r="J50" s="9"/>
      <c r="K50" s="9"/>
      <c r="L50" s="9"/>
      <c r="M50" s="9"/>
      <c r="N50" s="9"/>
      <c r="O50" s="9"/>
      <c r="P50" s="9"/>
      <c r="Q50" s="9"/>
      <c r="R50" s="8"/>
    </row>
    <row r="51" spans="2:18" ht="14.25" customHeight="1" x14ac:dyDescent="0.3">
      <c r="B51" s="5"/>
      <c r="C51" s="276"/>
      <c r="D51" s="9"/>
      <c r="E51" s="155" t="s">
        <v>203</v>
      </c>
      <c r="F51" s="203"/>
      <c r="G51" s="203"/>
      <c r="H51" s="203"/>
      <c r="I51" s="203"/>
      <c r="J51" s="203"/>
      <c r="K51" s="203"/>
      <c r="L51" s="203"/>
      <c r="M51" s="203"/>
      <c r="N51" s="203"/>
      <c r="O51" s="203"/>
      <c r="P51" s="203"/>
      <c r="Q51" s="203"/>
      <c r="R51" s="8"/>
    </row>
    <row r="52" spans="2:18" ht="14.25" customHeight="1" x14ac:dyDescent="0.3">
      <c r="B52" s="5"/>
      <c r="C52" s="9"/>
      <c r="D52" s="9"/>
      <c r="E52" s="9"/>
      <c r="F52" s="9"/>
      <c r="G52" s="9"/>
      <c r="H52" s="9"/>
      <c r="I52" s="9"/>
      <c r="J52" s="9"/>
      <c r="K52" s="9"/>
      <c r="L52" s="9"/>
      <c r="M52" s="9"/>
      <c r="N52" s="9"/>
      <c r="O52" s="9"/>
      <c r="P52" s="9"/>
      <c r="Q52" s="9"/>
      <c r="R52" s="8"/>
    </row>
    <row r="53" spans="2:18" ht="14.25" customHeight="1" x14ac:dyDescent="0.3">
      <c r="B53" s="5"/>
      <c r="C53" s="309" t="s">
        <v>215</v>
      </c>
      <c r="D53" s="9"/>
      <c r="E53" s="155" t="s">
        <v>201</v>
      </c>
      <c r="F53" s="176">
        <f>Trésorerie!D68</f>
        <v>9.8247223994675573E-3</v>
      </c>
      <c r="G53" s="176">
        <f>Trésorerie!E68</f>
        <v>9.6494447989351126E-3</v>
      </c>
      <c r="H53" s="176">
        <f>Trésorerie!F68</f>
        <v>9.4741671984026679E-3</v>
      </c>
      <c r="I53" s="176">
        <f>Trésorerie!G68</f>
        <v>9.2988895978702232E-3</v>
      </c>
      <c r="J53" s="176">
        <f>Trésorerie!H68</f>
        <v>9.1236119973377786E-3</v>
      </c>
      <c r="K53" s="176">
        <f>Trésorerie!I68</f>
        <v>8.9483343968053339E-3</v>
      </c>
      <c r="L53" s="176">
        <f>Trésorerie!J68</f>
        <v>8.7730567962728892E-3</v>
      </c>
      <c r="M53" s="176">
        <f>Trésorerie!K68</f>
        <v>8.5977791957404445E-3</v>
      </c>
      <c r="N53" s="176">
        <f>Trésorerie!L68</f>
        <v>8.4225015952079998E-3</v>
      </c>
      <c r="O53" s="176">
        <f>Trésorerie!M68</f>
        <v>8.2472239946755552E-3</v>
      </c>
      <c r="P53" s="176">
        <f>Trésorerie!N68</f>
        <v>8.0719463941431105E-3</v>
      </c>
      <c r="Q53" s="176">
        <f>Trésorerie!O68</f>
        <v>7.9376819929293588E-3</v>
      </c>
      <c r="R53" s="8"/>
    </row>
    <row r="54" spans="2:18" ht="14.25" customHeight="1" x14ac:dyDescent="0.3">
      <c r="B54" s="5"/>
      <c r="C54" s="302"/>
      <c r="D54" s="9"/>
      <c r="E54" s="10"/>
      <c r="F54" s="9"/>
      <c r="G54" s="9"/>
      <c r="H54" s="9"/>
      <c r="I54" s="9"/>
      <c r="J54" s="9"/>
      <c r="K54" s="9"/>
      <c r="L54" s="9"/>
      <c r="M54" s="9"/>
      <c r="N54" s="9"/>
      <c r="O54" s="9"/>
      <c r="P54" s="9"/>
      <c r="Q54" s="9"/>
      <c r="R54" s="8"/>
    </row>
    <row r="55" spans="2:18" ht="14.25" customHeight="1" x14ac:dyDescent="0.3">
      <c r="B55" s="5"/>
      <c r="C55" s="302"/>
      <c r="D55" s="9"/>
      <c r="E55" s="155" t="s">
        <v>203</v>
      </c>
      <c r="F55" s="196"/>
      <c r="G55" s="196"/>
      <c r="H55" s="196"/>
      <c r="I55" s="196"/>
      <c r="J55" s="196"/>
      <c r="K55" s="196"/>
      <c r="L55" s="196"/>
      <c r="M55" s="196"/>
      <c r="N55" s="196"/>
      <c r="O55" s="196"/>
      <c r="P55" s="196"/>
      <c r="Q55" s="196"/>
      <c r="R55" s="8"/>
    </row>
    <row r="56" spans="2:18" ht="14.25" customHeight="1" x14ac:dyDescent="0.3">
      <c r="B56" s="5"/>
      <c r="C56" s="302"/>
      <c r="D56" s="9"/>
      <c r="E56" s="10"/>
      <c r="F56" s="9"/>
      <c r="G56" s="9"/>
      <c r="H56" s="9"/>
      <c r="I56" s="9"/>
      <c r="J56" s="9"/>
      <c r="K56" s="9"/>
      <c r="L56" s="9"/>
      <c r="M56" s="9"/>
      <c r="N56" s="9"/>
      <c r="O56" s="9"/>
      <c r="P56" s="9"/>
      <c r="Q56" s="9"/>
      <c r="R56" s="8"/>
    </row>
    <row r="57" spans="2:18" ht="14.25" customHeight="1" x14ac:dyDescent="0.3">
      <c r="B57" s="5"/>
      <c r="C57" s="276"/>
      <c r="D57" s="9"/>
      <c r="E57" s="81" t="s">
        <v>206</v>
      </c>
      <c r="F57" s="163">
        <f t="shared" ref="F57:Q57" si="16">F55-F53</f>
        <v>-9.8247223994675573E-3</v>
      </c>
      <c r="G57" s="163">
        <f t="shared" si="16"/>
        <v>-9.6494447989351126E-3</v>
      </c>
      <c r="H57" s="163">
        <f t="shared" si="16"/>
        <v>-9.4741671984026679E-3</v>
      </c>
      <c r="I57" s="163">
        <f t="shared" si="16"/>
        <v>-9.2988895978702232E-3</v>
      </c>
      <c r="J57" s="163">
        <f t="shared" si="16"/>
        <v>-9.1236119973377786E-3</v>
      </c>
      <c r="K57" s="163">
        <f t="shared" si="16"/>
        <v>-8.9483343968053339E-3</v>
      </c>
      <c r="L57" s="163">
        <f t="shared" si="16"/>
        <v>-8.7730567962728892E-3</v>
      </c>
      <c r="M57" s="163">
        <f t="shared" si="16"/>
        <v>-8.5977791957404445E-3</v>
      </c>
      <c r="N57" s="163">
        <f t="shared" si="16"/>
        <v>-8.4225015952079998E-3</v>
      </c>
      <c r="O57" s="163">
        <f t="shared" si="16"/>
        <v>-8.2472239946755552E-3</v>
      </c>
      <c r="P57" s="163">
        <f t="shared" si="16"/>
        <v>-8.0719463941431105E-3</v>
      </c>
      <c r="Q57" s="163">
        <f t="shared" si="16"/>
        <v>-7.9376819929293588E-3</v>
      </c>
      <c r="R57" s="8"/>
    </row>
    <row r="58" spans="2:18" ht="14.25" customHeight="1" x14ac:dyDescent="0.3">
      <c r="B58" s="5"/>
      <c r="C58" s="9"/>
      <c r="D58" s="9"/>
      <c r="E58" s="9"/>
      <c r="F58" s="9"/>
      <c r="G58" s="9"/>
      <c r="H58" s="9"/>
      <c r="I58" s="9"/>
      <c r="J58" s="9"/>
      <c r="K58" s="9"/>
      <c r="L58" s="9"/>
      <c r="M58" s="9"/>
      <c r="N58" s="9"/>
      <c r="O58" s="9"/>
      <c r="P58" s="9"/>
      <c r="Q58" s="9"/>
      <c r="R58" s="8"/>
    </row>
    <row r="59" spans="2:18" ht="14.25" customHeight="1" x14ac:dyDescent="0.3">
      <c r="B59" s="5"/>
      <c r="C59" s="309" t="s">
        <v>216</v>
      </c>
      <c r="D59" s="9"/>
      <c r="E59" s="155" t="s">
        <v>217</v>
      </c>
      <c r="F59" s="86">
        <f t="shared" ref="F59:Q59" si="17">IF(F49&lt;&gt;0,F25/F49,0)</f>
        <v>0</v>
      </c>
      <c r="G59" s="86">
        <f t="shared" si="17"/>
        <v>0</v>
      </c>
      <c r="H59" s="86">
        <f t="shared" si="17"/>
        <v>0</v>
      </c>
      <c r="I59" s="86">
        <f t="shared" si="17"/>
        <v>0</v>
      </c>
      <c r="J59" s="86">
        <f t="shared" si="17"/>
        <v>0</v>
      </c>
      <c r="K59" s="86">
        <f t="shared" si="17"/>
        <v>0</v>
      </c>
      <c r="L59" s="86">
        <f t="shared" si="17"/>
        <v>0</v>
      </c>
      <c r="M59" s="86">
        <f t="shared" si="17"/>
        <v>0</v>
      </c>
      <c r="N59" s="86">
        <f t="shared" si="17"/>
        <v>0</v>
      </c>
      <c r="O59" s="86">
        <f t="shared" si="17"/>
        <v>0</v>
      </c>
      <c r="P59" s="86">
        <f t="shared" si="17"/>
        <v>0</v>
      </c>
      <c r="Q59" s="86">
        <f t="shared" si="17"/>
        <v>0</v>
      </c>
      <c r="R59" s="8"/>
    </row>
    <row r="60" spans="2:18" ht="14.25" customHeight="1" x14ac:dyDescent="0.3">
      <c r="B60" s="5"/>
      <c r="C60" s="276"/>
      <c r="D60" s="9"/>
      <c r="E60" s="81" t="s">
        <v>218</v>
      </c>
      <c r="F60" s="163">
        <f t="shared" ref="F60:Q60" si="18">IF(F49&lt;&gt;0,F26/F49,0)</f>
        <v>0</v>
      </c>
      <c r="G60" s="163">
        <f t="shared" si="18"/>
        <v>0</v>
      </c>
      <c r="H60" s="163">
        <f t="shared" si="18"/>
        <v>0</v>
      </c>
      <c r="I60" s="163">
        <f t="shared" si="18"/>
        <v>0</v>
      </c>
      <c r="J60" s="163">
        <f t="shared" si="18"/>
        <v>0</v>
      </c>
      <c r="K60" s="163">
        <f t="shared" si="18"/>
        <v>0</v>
      </c>
      <c r="L60" s="163">
        <f t="shared" si="18"/>
        <v>0</v>
      </c>
      <c r="M60" s="163">
        <f t="shared" si="18"/>
        <v>0</v>
      </c>
      <c r="N60" s="163">
        <f t="shared" si="18"/>
        <v>0</v>
      </c>
      <c r="O60" s="163">
        <f t="shared" si="18"/>
        <v>0</v>
      </c>
      <c r="P60" s="163">
        <f t="shared" si="18"/>
        <v>0</v>
      </c>
      <c r="Q60" s="163">
        <f t="shared" si="18"/>
        <v>0</v>
      </c>
      <c r="R60" s="8"/>
    </row>
    <row r="61" spans="2:18" ht="14.25" customHeight="1" x14ac:dyDescent="0.3">
      <c r="B61" s="207"/>
      <c r="C61" s="42"/>
      <c r="D61" s="42"/>
      <c r="E61" s="42"/>
      <c r="F61" s="42"/>
      <c r="G61" s="42"/>
      <c r="H61" s="42"/>
      <c r="I61" s="42"/>
      <c r="J61" s="42"/>
      <c r="K61" s="42"/>
      <c r="L61" s="42"/>
      <c r="M61" s="42"/>
      <c r="N61" s="42"/>
      <c r="O61" s="42"/>
      <c r="P61" s="42"/>
      <c r="Q61" s="42"/>
      <c r="R61" s="43"/>
    </row>
    <row r="62" spans="2:18" ht="14.25" customHeight="1" x14ac:dyDescent="0.25"/>
    <row r="63" spans="2:18" ht="14.25" customHeight="1" x14ac:dyDescent="0.25"/>
    <row r="64" spans="2:18"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1">
    <mergeCell ref="C41:C47"/>
    <mergeCell ref="C49:C51"/>
    <mergeCell ref="C53:C57"/>
    <mergeCell ref="C59:C60"/>
    <mergeCell ref="C3:E3"/>
    <mergeCell ref="C5:Q5"/>
    <mergeCell ref="C7:E7"/>
    <mergeCell ref="C9:C15"/>
    <mergeCell ref="C17:C23"/>
    <mergeCell ref="C25:C31"/>
    <mergeCell ref="C33:C39"/>
  </mergeCell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B1:X1000"/>
  <sheetViews>
    <sheetView showGridLines="0" workbookViewId="0"/>
  </sheetViews>
  <sheetFormatPr baseColWidth="10" defaultColWidth="12.59765625" defaultRowHeight="15" customHeight="1" x14ac:dyDescent="0.25"/>
  <cols>
    <col min="1" max="1" width="3.09765625" customWidth="1"/>
    <col min="2" max="2" width="2.69921875" customWidth="1"/>
    <col min="3" max="4" width="7.69921875" customWidth="1"/>
    <col min="5" max="9" width="12.09765625" customWidth="1"/>
    <col min="10" max="10" width="3.09765625" customWidth="1"/>
    <col min="11" max="11" width="6.59765625" customWidth="1"/>
    <col min="12" max="12" width="11.69921875" customWidth="1"/>
    <col min="13" max="13" width="10.09765625" customWidth="1"/>
    <col min="14" max="14" width="11" customWidth="1"/>
    <col min="15" max="15" width="13.3984375" customWidth="1"/>
    <col min="16" max="16" width="10.5" customWidth="1"/>
    <col min="17" max="17" width="6.8984375" customWidth="1"/>
    <col min="18" max="18" width="6.3984375" customWidth="1"/>
    <col min="19" max="19" width="5.8984375" customWidth="1"/>
    <col min="20" max="20" width="6.3984375" customWidth="1"/>
    <col min="21" max="21" width="4.5" customWidth="1"/>
    <col min="22" max="22" width="6.3984375" customWidth="1"/>
    <col min="23" max="23" width="3" customWidth="1"/>
    <col min="24" max="26" width="9.3984375" customWidth="1"/>
  </cols>
  <sheetData>
    <row r="1" spans="2:23" ht="14.25" customHeight="1" x14ac:dyDescent="0.25"/>
    <row r="2" spans="2:23" ht="14.25" customHeight="1" x14ac:dyDescent="0.3">
      <c r="B2" s="1"/>
      <c r="C2" s="2"/>
      <c r="D2" s="2"/>
      <c r="E2" s="2"/>
      <c r="F2" s="2"/>
      <c r="G2" s="2"/>
      <c r="H2" s="2"/>
      <c r="I2" s="2"/>
      <c r="J2" s="2"/>
      <c r="K2" s="2"/>
      <c r="L2" s="2"/>
      <c r="M2" s="2"/>
      <c r="N2" s="2"/>
      <c r="O2" s="2"/>
      <c r="P2" s="2"/>
      <c r="Q2" s="2"/>
      <c r="R2" s="2"/>
      <c r="S2" s="2"/>
      <c r="T2" s="2"/>
      <c r="U2" s="2"/>
      <c r="V2" s="2"/>
      <c r="W2" s="3"/>
    </row>
    <row r="3" spans="2:23" ht="14.25" customHeight="1" x14ac:dyDescent="0.3">
      <c r="B3" s="5"/>
      <c r="C3" s="285" t="s">
        <v>264</v>
      </c>
      <c r="D3" s="278"/>
      <c r="E3" s="278"/>
      <c r="F3" s="272"/>
      <c r="G3" s="9"/>
      <c r="H3" s="9"/>
      <c r="I3" s="9"/>
      <c r="J3" s="9"/>
      <c r="K3" s="9"/>
      <c r="L3" s="9"/>
      <c r="M3" s="9"/>
      <c r="N3" s="9"/>
      <c r="O3" s="9"/>
      <c r="P3" s="9"/>
      <c r="Q3" s="9"/>
      <c r="R3" s="9"/>
      <c r="S3" s="228"/>
      <c r="T3" s="228"/>
      <c r="U3" s="9"/>
      <c r="V3" s="9"/>
      <c r="W3" s="8"/>
    </row>
    <row r="4" spans="2:23" ht="14.25" customHeight="1" x14ac:dyDescent="0.3">
      <c r="B4" s="5"/>
      <c r="C4" s="9"/>
      <c r="D4" s="9"/>
      <c r="E4" s="9"/>
      <c r="F4" s="9"/>
      <c r="G4" s="9"/>
      <c r="H4" s="9"/>
      <c r="I4" s="9"/>
      <c r="J4" s="9"/>
      <c r="K4" s="9"/>
      <c r="L4" s="9"/>
      <c r="M4" s="9"/>
      <c r="N4" s="9"/>
      <c r="O4" s="9"/>
      <c r="P4" s="9"/>
      <c r="Q4" s="9"/>
      <c r="R4" s="9"/>
      <c r="S4" s="9"/>
      <c r="T4" s="9"/>
      <c r="U4" s="9"/>
      <c r="V4" s="9"/>
      <c r="W4" s="8"/>
    </row>
    <row r="5" spans="2:23" ht="14.25" customHeight="1" x14ac:dyDescent="0.3">
      <c r="B5" s="5"/>
      <c r="C5" s="311" t="s">
        <v>266</v>
      </c>
      <c r="D5" s="278"/>
      <c r="E5" s="278"/>
      <c r="F5" s="278"/>
      <c r="G5" s="278"/>
      <c r="H5" s="278"/>
      <c r="I5" s="278"/>
      <c r="J5" s="278"/>
      <c r="K5" s="278"/>
      <c r="L5" s="278"/>
      <c r="M5" s="278"/>
      <c r="N5" s="278"/>
      <c r="O5" s="278"/>
      <c r="P5" s="278"/>
      <c r="Q5" s="278"/>
      <c r="R5" s="278"/>
      <c r="S5" s="278"/>
      <c r="T5" s="278"/>
      <c r="U5" s="278"/>
      <c r="V5" s="272"/>
      <c r="W5" s="8"/>
    </row>
    <row r="6" spans="2:23" ht="14.25" customHeight="1" x14ac:dyDescent="0.3">
      <c r="B6" s="5"/>
      <c r="C6" s="9"/>
      <c r="D6" s="9"/>
      <c r="E6" s="9"/>
      <c r="F6" s="9"/>
      <c r="G6" s="9"/>
      <c r="H6" s="9"/>
      <c r="I6" s="9"/>
      <c r="J6" s="9"/>
      <c r="K6" s="9"/>
      <c r="L6" s="9"/>
      <c r="M6" s="9"/>
      <c r="N6" s="9"/>
      <c r="O6" s="9"/>
      <c r="P6" s="9"/>
      <c r="Q6" s="9"/>
      <c r="R6" s="9"/>
      <c r="S6" s="9"/>
      <c r="T6" s="9"/>
      <c r="U6" s="9"/>
      <c r="V6" s="9"/>
      <c r="W6" s="8"/>
    </row>
    <row r="7" spans="2:23" ht="14.25" customHeight="1" x14ac:dyDescent="0.3">
      <c r="B7" s="5"/>
      <c r="C7" s="285" t="s">
        <v>268</v>
      </c>
      <c r="D7" s="278"/>
      <c r="E7" s="278"/>
      <c r="F7" s="278"/>
      <c r="G7" s="278"/>
      <c r="H7" s="278"/>
      <c r="I7" s="272"/>
      <c r="J7" s="9"/>
      <c r="K7" s="285" t="s">
        <v>269</v>
      </c>
      <c r="L7" s="278"/>
      <c r="M7" s="278"/>
      <c r="N7" s="278"/>
      <c r="O7" s="278"/>
      <c r="P7" s="278"/>
      <c r="Q7" s="278"/>
      <c r="R7" s="278"/>
      <c r="S7" s="278"/>
      <c r="T7" s="278"/>
      <c r="U7" s="278"/>
      <c r="V7" s="272"/>
      <c r="W7" s="8"/>
    </row>
    <row r="8" spans="2:23" ht="14.25" customHeight="1" x14ac:dyDescent="0.3">
      <c r="B8" s="5"/>
      <c r="C8" s="9"/>
      <c r="D8" s="9"/>
      <c r="E8" s="9"/>
      <c r="F8" s="9"/>
      <c r="G8" s="9"/>
      <c r="H8" s="9"/>
      <c r="I8" s="9"/>
      <c r="J8" s="9"/>
      <c r="K8" s="9"/>
      <c r="L8" s="9"/>
      <c r="M8" s="9"/>
      <c r="N8" s="9"/>
      <c r="O8" s="9"/>
      <c r="P8" s="9"/>
      <c r="Q8" s="9"/>
      <c r="R8" s="9"/>
      <c r="S8" s="9"/>
      <c r="T8" s="9"/>
      <c r="U8" s="9"/>
      <c r="V8" s="9"/>
      <c r="W8" s="8"/>
    </row>
    <row r="9" spans="2:23" ht="14.25" customHeight="1" x14ac:dyDescent="0.3">
      <c r="B9" s="5"/>
      <c r="J9" s="9"/>
      <c r="W9" s="8"/>
    </row>
    <row r="10" spans="2:23" ht="14.25" customHeight="1" x14ac:dyDescent="0.3">
      <c r="B10" s="5"/>
      <c r="J10" s="9"/>
      <c r="W10" s="8"/>
    </row>
    <row r="11" spans="2:23" ht="14.25" customHeight="1" x14ac:dyDescent="0.3">
      <c r="B11" s="5"/>
      <c r="J11" s="9"/>
      <c r="W11" s="8"/>
    </row>
    <row r="12" spans="2:23" ht="14.25" customHeight="1" x14ac:dyDescent="0.3">
      <c r="B12" s="5"/>
      <c r="J12" s="9"/>
      <c r="W12" s="8"/>
    </row>
    <row r="13" spans="2:23" ht="14.25" customHeight="1" x14ac:dyDescent="0.3">
      <c r="B13" s="5"/>
      <c r="J13" s="9"/>
      <c r="W13" s="8"/>
    </row>
    <row r="14" spans="2:23" ht="14.25" customHeight="1" x14ac:dyDescent="0.3">
      <c r="B14" s="5"/>
      <c r="J14" s="9"/>
      <c r="W14" s="8"/>
    </row>
    <row r="15" spans="2:23" ht="14.25" customHeight="1" x14ac:dyDescent="0.3">
      <c r="B15" s="5"/>
      <c r="J15" s="9"/>
      <c r="W15" s="8"/>
    </row>
    <row r="16" spans="2:23" ht="14.25" customHeight="1" x14ac:dyDescent="0.3">
      <c r="B16" s="5"/>
      <c r="J16" s="9"/>
      <c r="W16" s="8"/>
    </row>
    <row r="17" spans="2:24" ht="14.25" customHeight="1" x14ac:dyDescent="0.3">
      <c r="B17" s="5"/>
      <c r="J17" s="9"/>
      <c r="W17" s="8"/>
    </row>
    <row r="18" spans="2:24" ht="14.25" customHeight="1" x14ac:dyDescent="0.3">
      <c r="B18" s="5"/>
      <c r="J18" s="9"/>
      <c r="W18" s="8"/>
    </row>
    <row r="19" spans="2:24" ht="14.25" customHeight="1" x14ac:dyDescent="0.3">
      <c r="B19" s="5"/>
      <c r="J19" s="9"/>
      <c r="W19" s="8"/>
    </row>
    <row r="20" spans="2:24" ht="14.25" customHeight="1" x14ac:dyDescent="0.3">
      <c r="B20" s="5"/>
      <c r="C20" s="9"/>
      <c r="D20" s="9"/>
      <c r="E20" s="9"/>
      <c r="F20" s="9"/>
      <c r="G20" s="9"/>
      <c r="H20" s="9"/>
      <c r="I20" s="9"/>
      <c r="J20" s="9"/>
      <c r="K20" s="9"/>
      <c r="L20" s="9"/>
      <c r="M20" s="9"/>
      <c r="N20" s="9"/>
      <c r="O20" s="9"/>
      <c r="P20" s="9"/>
      <c r="Q20" s="9"/>
      <c r="R20" s="9"/>
      <c r="S20" s="9"/>
      <c r="T20" s="9"/>
      <c r="U20" s="9"/>
      <c r="V20" s="9"/>
      <c r="W20" s="8"/>
    </row>
    <row r="21" spans="2:24" ht="15" customHeight="1" x14ac:dyDescent="0.3">
      <c r="B21" s="5"/>
      <c r="C21" s="285" t="s">
        <v>272</v>
      </c>
      <c r="D21" s="278"/>
      <c r="E21" s="278"/>
      <c r="F21" s="278"/>
      <c r="G21" s="278"/>
      <c r="H21" s="278"/>
      <c r="I21" s="272"/>
      <c r="J21" s="9"/>
      <c r="K21" s="240"/>
      <c r="L21" s="240"/>
      <c r="M21" s="240"/>
      <c r="N21" s="240"/>
      <c r="O21" s="240"/>
      <c r="P21" s="240"/>
      <c r="Q21" s="240"/>
      <c r="R21" s="240"/>
      <c r="S21" s="240"/>
      <c r="T21" s="240"/>
      <c r="U21" s="240"/>
      <c r="V21" s="240"/>
      <c r="W21" s="8"/>
    </row>
    <row r="22" spans="2:24" ht="15" customHeight="1" x14ac:dyDescent="0.3">
      <c r="B22" s="5"/>
      <c r="C22" s="9"/>
      <c r="D22" s="9"/>
      <c r="E22" s="9"/>
      <c r="F22" s="9"/>
      <c r="G22" s="9"/>
      <c r="H22" s="9"/>
      <c r="I22" s="9"/>
      <c r="J22" s="9"/>
      <c r="K22" s="240"/>
      <c r="L22" s="240"/>
      <c r="M22" s="240"/>
      <c r="N22" s="240"/>
      <c r="O22" s="240"/>
      <c r="P22" s="240"/>
      <c r="Q22" s="240"/>
      <c r="R22" s="240"/>
      <c r="S22" s="240"/>
      <c r="T22" s="240"/>
      <c r="U22" s="240"/>
      <c r="V22" s="240"/>
      <c r="W22" s="18"/>
      <c r="X22" s="57"/>
    </row>
    <row r="23" spans="2:24" ht="14.25" customHeight="1" x14ac:dyDescent="0.3">
      <c r="B23" s="5"/>
      <c r="C23" s="9"/>
      <c r="D23" s="9"/>
      <c r="E23" s="7">
        <f>YEAR(CONFIG!D7)</f>
        <v>2021</v>
      </c>
      <c r="F23" s="7">
        <f t="shared" ref="F23:I23" si="0">+E23+1</f>
        <v>2022</v>
      </c>
      <c r="G23" s="7">
        <f t="shared" si="0"/>
        <v>2023</v>
      </c>
      <c r="H23" s="7">
        <f t="shared" si="0"/>
        <v>2024</v>
      </c>
      <c r="I23" s="7">
        <f t="shared" si="0"/>
        <v>2025</v>
      </c>
      <c r="J23" s="9"/>
      <c r="K23" s="240"/>
      <c r="L23" s="240"/>
      <c r="M23" s="240"/>
      <c r="N23" s="240"/>
      <c r="O23" s="240"/>
      <c r="P23" s="240"/>
      <c r="Q23" s="240"/>
      <c r="R23" s="240"/>
      <c r="S23" s="240"/>
      <c r="T23" s="240"/>
      <c r="U23" s="240"/>
      <c r="V23" s="240"/>
      <c r="W23" s="18"/>
      <c r="X23" s="57"/>
    </row>
    <row r="24" spans="2:24" ht="18" customHeight="1" x14ac:dyDescent="0.3">
      <c r="B24" s="5"/>
      <c r="C24" s="296" t="s">
        <v>276</v>
      </c>
      <c r="D24" s="272"/>
      <c r="E24" s="86">
        <f>IF('Comptes de résultats'!D8&lt;&gt;0,IF('Comptes de résultats'!D11/'Comptes de résultats'!D8&lt;&gt;0,('Comptes de résultats'!D14+'Comptes de résultats'!D18+'Comptes de résultats'!D20+'Comptes de résultats'!D24+'Comptes de résultats'!D29-'Comptes de résultats'!D19)/('Comptes de résultats'!D11/'Comptes de résultats'!D8),0),0)</f>
        <v>0</v>
      </c>
      <c r="F24" s="86">
        <f>IF('Comptes de résultats'!E8&lt;&gt;0,IF('Comptes de résultats'!E11/'Comptes de résultats'!E8&lt;&gt;0,('Comptes de résultats'!E14+'Comptes de résultats'!E18+'Comptes de résultats'!E20+'Comptes de résultats'!E24+'Comptes de résultats'!E29-'Comptes de résultats'!E19)/('Comptes de résultats'!E11/'Comptes de résultats'!E8),0),0)</f>
        <v>0</v>
      </c>
      <c r="G24" s="86">
        <f>IF('Comptes de résultats'!F8&lt;&gt;0,IF('Comptes de résultats'!F11/'Comptes de résultats'!F8&lt;&gt;0,('Comptes de résultats'!F14+'Comptes de résultats'!F18+'Comptes de résultats'!F20+'Comptes de résultats'!F24+'Comptes de résultats'!F29-'Comptes de résultats'!F19)/('Comptes de résultats'!F11/'Comptes de résultats'!F8),0),0)</f>
        <v>0</v>
      </c>
      <c r="H24" s="86">
        <f>IF('Comptes de résultats'!G8&lt;&gt;0,IF('Comptes de résultats'!G11/'Comptes de résultats'!G8&lt;&gt;0,('Comptes de résultats'!G14+'Comptes de résultats'!G18+'Comptes de résultats'!G20+'Comptes de résultats'!G24+'Comptes de résultats'!G29-'Comptes de résultats'!G19)/('Comptes de résultats'!G11/'Comptes de résultats'!G8),0),0)</f>
        <v>0</v>
      </c>
      <c r="I24" s="86">
        <f>IF('Comptes de résultats'!H8&lt;&gt;0,IF('Comptes de résultats'!H11/'Comptes de résultats'!H8&lt;&gt;0,('Comptes de résultats'!H14+'Comptes de résultats'!H18+'Comptes de résultats'!H20+'Comptes de résultats'!H24+'Comptes de résultats'!H29-'Comptes de résultats'!H19)/('Comptes de résultats'!H11/'Comptes de résultats'!H8),0),0)</f>
        <v>0</v>
      </c>
      <c r="J24" s="9"/>
      <c r="K24" s="240"/>
      <c r="L24" s="240"/>
      <c r="M24" s="240"/>
      <c r="N24" s="240"/>
      <c r="O24" s="240"/>
      <c r="P24" s="240"/>
      <c r="Q24" s="240"/>
      <c r="R24" s="240"/>
      <c r="S24" s="240"/>
      <c r="T24" s="240"/>
      <c r="U24" s="240"/>
      <c r="V24" s="240"/>
      <c r="W24" s="18"/>
      <c r="X24" s="57"/>
    </row>
    <row r="25" spans="2:24" ht="14.25" customHeight="1" x14ac:dyDescent="0.3">
      <c r="B25" s="5"/>
      <c r="C25" s="9"/>
      <c r="D25" s="9"/>
      <c r="E25" s="9"/>
      <c r="F25" s="9"/>
      <c r="G25" s="9"/>
      <c r="H25" s="9"/>
      <c r="I25" s="9"/>
      <c r="J25" s="9"/>
      <c r="K25" s="245"/>
      <c r="L25" s="245"/>
      <c r="M25" s="246"/>
      <c r="N25" s="247"/>
      <c r="O25" s="246"/>
      <c r="P25" s="247"/>
      <c r="Q25" s="246"/>
      <c r="R25" s="247"/>
      <c r="S25" s="246"/>
      <c r="T25" s="247"/>
      <c r="U25" s="246"/>
      <c r="V25" s="247"/>
      <c r="W25" s="8"/>
    </row>
    <row r="26" spans="2:24" ht="49.5" customHeight="1" x14ac:dyDescent="0.3">
      <c r="B26" s="5"/>
      <c r="C26" s="295" t="s">
        <v>281</v>
      </c>
      <c r="D26" s="278"/>
      <c r="E26" s="278"/>
      <c r="F26" s="278"/>
      <c r="G26" s="278"/>
      <c r="H26" s="278"/>
      <c r="I26" s="278"/>
      <c r="J26" s="278"/>
      <c r="K26" s="278"/>
      <c r="L26" s="278"/>
      <c r="M26" s="278"/>
      <c r="N26" s="278"/>
      <c r="O26" s="278"/>
      <c r="P26" s="278"/>
      <c r="Q26" s="278"/>
      <c r="R26" s="278"/>
      <c r="S26" s="278"/>
      <c r="T26" s="278"/>
      <c r="U26" s="278"/>
      <c r="V26" s="272"/>
      <c r="W26" s="8"/>
    </row>
    <row r="27" spans="2:24" ht="14.25" customHeight="1" x14ac:dyDescent="0.3">
      <c r="B27" s="40"/>
      <c r="C27" s="42"/>
      <c r="D27" s="42"/>
      <c r="E27" s="42"/>
      <c r="F27" s="42"/>
      <c r="G27" s="42"/>
      <c r="H27" s="42"/>
      <c r="I27" s="42"/>
      <c r="J27" s="42"/>
      <c r="K27" s="249"/>
      <c r="L27" s="249"/>
      <c r="M27" s="250"/>
      <c r="N27" s="251"/>
      <c r="O27" s="250"/>
      <c r="P27" s="251"/>
      <c r="Q27" s="250"/>
      <c r="R27" s="251"/>
      <c r="S27" s="250"/>
      <c r="T27" s="251"/>
      <c r="U27" s="250"/>
      <c r="V27" s="251"/>
      <c r="W27" s="43"/>
    </row>
    <row r="28" spans="2:24" ht="15" customHeight="1" x14ac:dyDescent="0.3">
      <c r="C28" s="252"/>
      <c r="D28" s="252"/>
      <c r="E28" s="252"/>
      <c r="F28" s="252"/>
      <c r="G28" s="252"/>
      <c r="H28" s="252"/>
      <c r="I28" s="252"/>
      <c r="K28" s="54"/>
      <c r="L28" s="54"/>
      <c r="M28" s="253"/>
      <c r="N28" s="208"/>
      <c r="O28" s="253"/>
      <c r="P28" s="208"/>
      <c r="Q28" s="253"/>
      <c r="R28" s="208"/>
      <c r="S28" s="253"/>
      <c r="T28" s="208"/>
      <c r="U28" s="253"/>
      <c r="V28" s="208"/>
    </row>
    <row r="29" spans="2:24" ht="14.25" customHeight="1" x14ac:dyDescent="0.3">
      <c r="K29" s="54"/>
      <c r="L29" s="54"/>
      <c r="M29" s="253"/>
      <c r="N29" s="208"/>
      <c r="O29" s="253"/>
      <c r="P29" s="208"/>
      <c r="Q29" s="253"/>
      <c r="R29" s="208"/>
      <c r="S29" s="253"/>
      <c r="T29" s="208"/>
      <c r="U29" s="253"/>
      <c r="V29" s="208"/>
    </row>
    <row r="30" spans="2:24" ht="14.25" customHeight="1" x14ac:dyDescent="0.3">
      <c r="E30" s="53"/>
      <c r="F30" s="53"/>
      <c r="G30" s="53"/>
      <c r="H30" s="53"/>
      <c r="I30" s="53"/>
      <c r="K30" s="54"/>
      <c r="L30" s="54"/>
      <c r="M30" s="253"/>
      <c r="N30" s="208"/>
      <c r="O30" s="253"/>
      <c r="P30" s="208"/>
      <c r="Q30" s="253"/>
      <c r="R30" s="208"/>
      <c r="S30" s="253"/>
      <c r="T30" s="208"/>
      <c r="U30" s="253"/>
      <c r="V30" s="208"/>
    </row>
    <row r="31" spans="2:24" ht="14.25" customHeight="1" x14ac:dyDescent="0.3">
      <c r="C31" s="254"/>
      <c r="D31" s="254"/>
      <c r="E31" s="205"/>
      <c r="F31" s="205"/>
      <c r="G31" s="205"/>
      <c r="H31" s="205"/>
      <c r="I31" s="205"/>
      <c r="K31" s="54"/>
      <c r="L31" s="54"/>
      <c r="M31" s="253"/>
      <c r="N31" s="208"/>
      <c r="O31" s="253"/>
      <c r="P31" s="208"/>
      <c r="Q31" s="253"/>
      <c r="R31" s="208"/>
      <c r="S31" s="253"/>
      <c r="T31" s="208"/>
      <c r="U31" s="253"/>
      <c r="V31" s="208"/>
    </row>
    <row r="32" spans="2:24" ht="14.25" customHeight="1" x14ac:dyDescent="0.3">
      <c r="C32" s="254"/>
      <c r="D32" s="254"/>
      <c r="E32" s="205"/>
      <c r="F32" s="205"/>
      <c r="G32" s="205"/>
      <c r="H32" s="205"/>
      <c r="I32" s="205"/>
      <c r="K32" s="54"/>
      <c r="L32" s="54"/>
      <c r="M32" s="253"/>
      <c r="N32" s="208"/>
      <c r="O32" s="253"/>
      <c r="P32" s="208"/>
      <c r="Q32" s="253"/>
      <c r="R32" s="208"/>
      <c r="S32" s="253"/>
      <c r="T32" s="208"/>
      <c r="U32" s="253"/>
      <c r="V32" s="208"/>
    </row>
    <row r="33" spans="3:22" ht="14.25" customHeight="1" x14ac:dyDescent="0.3">
      <c r="C33" s="254"/>
      <c r="D33" s="254"/>
      <c r="E33" s="205"/>
      <c r="F33" s="205"/>
      <c r="G33" s="205"/>
      <c r="H33" s="205"/>
      <c r="I33" s="205"/>
      <c r="K33" s="54"/>
      <c r="L33" s="54"/>
      <c r="M33" s="253"/>
      <c r="N33" s="208"/>
      <c r="O33" s="253"/>
      <c r="P33" s="208"/>
      <c r="Q33" s="253"/>
      <c r="R33" s="208"/>
      <c r="S33" s="253"/>
      <c r="T33" s="208"/>
      <c r="U33" s="253"/>
      <c r="V33" s="208"/>
    </row>
    <row r="34" spans="3:22" ht="14.25" customHeight="1" x14ac:dyDescent="0.3">
      <c r="C34" s="254"/>
      <c r="D34" s="254"/>
      <c r="E34" s="205"/>
      <c r="F34" s="205"/>
      <c r="G34" s="205"/>
      <c r="H34" s="205"/>
      <c r="I34" s="205"/>
      <c r="K34" s="54"/>
      <c r="L34" s="54"/>
      <c r="M34" s="253"/>
      <c r="N34" s="208"/>
      <c r="O34" s="253"/>
      <c r="P34" s="208"/>
      <c r="Q34" s="253"/>
      <c r="R34" s="208"/>
      <c r="S34" s="253"/>
      <c r="T34" s="208"/>
      <c r="U34" s="253"/>
      <c r="V34" s="208"/>
    </row>
    <row r="35" spans="3:22" ht="14.25" customHeight="1" x14ac:dyDescent="0.3">
      <c r="C35" s="254"/>
      <c r="D35" s="254"/>
      <c r="E35" s="205"/>
      <c r="F35" s="205"/>
      <c r="G35" s="205"/>
      <c r="H35" s="205"/>
      <c r="I35" s="205"/>
      <c r="K35" s="54"/>
      <c r="L35" s="54"/>
      <c r="M35" s="253"/>
      <c r="N35" s="208"/>
      <c r="O35" s="253"/>
      <c r="P35" s="208"/>
      <c r="Q35" s="253"/>
      <c r="R35" s="208"/>
      <c r="S35" s="253"/>
      <c r="T35" s="208"/>
      <c r="U35" s="253"/>
      <c r="V35" s="208"/>
    </row>
    <row r="36" spans="3:22" ht="14.25" customHeight="1" x14ac:dyDescent="0.3">
      <c r="C36" s="254"/>
      <c r="D36" s="254"/>
      <c r="E36" s="205"/>
      <c r="F36" s="205"/>
      <c r="G36" s="205"/>
      <c r="H36" s="205"/>
      <c r="I36" s="205"/>
      <c r="K36" s="252"/>
      <c r="L36" s="252"/>
      <c r="M36" s="253"/>
      <c r="N36" s="255"/>
      <c r="O36" s="253"/>
      <c r="P36" s="255"/>
      <c r="Q36" s="253"/>
      <c r="R36" s="255"/>
      <c r="S36" s="253"/>
      <c r="T36" s="255"/>
      <c r="U36" s="253"/>
      <c r="V36" s="255"/>
    </row>
    <row r="37" spans="3:22" ht="15" customHeight="1" x14ac:dyDescent="0.3">
      <c r="C37" s="254"/>
      <c r="D37" s="254"/>
      <c r="E37" s="205"/>
      <c r="F37" s="205"/>
      <c r="G37" s="205"/>
      <c r="H37" s="205"/>
      <c r="I37" s="205"/>
      <c r="K37" s="54"/>
      <c r="L37" s="54"/>
      <c r="M37" s="253"/>
      <c r="N37" s="208"/>
      <c r="O37" s="253"/>
      <c r="P37" s="208"/>
      <c r="Q37" s="253"/>
      <c r="R37" s="208"/>
      <c r="S37" s="253"/>
      <c r="T37" s="208"/>
      <c r="U37" s="253"/>
      <c r="V37" s="208"/>
    </row>
    <row r="38" spans="3:22" ht="14.25" customHeight="1" x14ac:dyDescent="0.3">
      <c r="C38" s="254"/>
      <c r="D38" s="254"/>
      <c r="E38" s="205"/>
      <c r="F38" s="205"/>
      <c r="G38" s="205"/>
      <c r="H38" s="205"/>
      <c r="I38" s="205"/>
      <c r="K38" s="54"/>
      <c r="L38" s="54"/>
      <c r="M38" s="253"/>
      <c r="N38" s="208"/>
      <c r="O38" s="253"/>
      <c r="P38" s="208"/>
      <c r="Q38" s="253"/>
      <c r="R38" s="208"/>
      <c r="S38" s="253"/>
      <c r="T38" s="208"/>
      <c r="U38" s="253"/>
      <c r="V38" s="208"/>
    </row>
    <row r="39" spans="3:22" ht="14.25" customHeight="1" x14ac:dyDescent="0.3">
      <c r="C39" s="52"/>
      <c r="D39" s="52"/>
      <c r="E39" s="205"/>
      <c r="F39" s="205"/>
      <c r="G39" s="205"/>
      <c r="H39" s="205"/>
      <c r="I39" s="205"/>
      <c r="K39" s="54"/>
      <c r="L39" s="54"/>
      <c r="M39" s="253"/>
      <c r="N39" s="208"/>
      <c r="O39" s="253"/>
      <c r="P39" s="208"/>
      <c r="Q39" s="253"/>
      <c r="R39" s="208"/>
      <c r="S39" s="253"/>
      <c r="T39" s="208"/>
      <c r="U39" s="253"/>
      <c r="V39" s="208"/>
    </row>
    <row r="40" spans="3:22" ht="14.25" customHeight="1" x14ac:dyDescent="0.3">
      <c r="K40" s="54"/>
      <c r="L40" s="54"/>
      <c r="M40" s="253"/>
      <c r="N40" s="208"/>
      <c r="O40" s="253"/>
      <c r="P40" s="208"/>
      <c r="Q40" s="253"/>
      <c r="R40" s="208"/>
      <c r="S40" s="253"/>
      <c r="T40" s="208"/>
      <c r="U40" s="253"/>
      <c r="V40" s="208"/>
    </row>
    <row r="41" spans="3:22" ht="15" customHeight="1" x14ac:dyDescent="0.3">
      <c r="C41" s="252"/>
      <c r="D41" s="252"/>
      <c r="E41" s="252"/>
      <c r="F41" s="252"/>
      <c r="G41" s="252"/>
      <c r="H41" s="252"/>
      <c r="I41" s="252"/>
      <c r="K41" s="54"/>
      <c r="L41" s="54"/>
      <c r="M41" s="253"/>
      <c r="N41" s="208"/>
      <c r="O41" s="253"/>
      <c r="P41" s="208"/>
      <c r="Q41" s="253"/>
      <c r="R41" s="208"/>
      <c r="S41" s="253"/>
      <c r="T41" s="208"/>
      <c r="U41" s="253"/>
      <c r="V41" s="208"/>
    </row>
    <row r="42" spans="3:22" ht="15" customHeight="1" x14ac:dyDescent="0.3">
      <c r="K42" s="54"/>
      <c r="L42" s="54"/>
      <c r="M42" s="253"/>
      <c r="N42" s="208"/>
      <c r="O42" s="253"/>
      <c r="P42" s="208"/>
      <c r="Q42" s="253"/>
      <c r="R42" s="208"/>
      <c r="S42" s="253"/>
      <c r="T42" s="208"/>
      <c r="U42" s="253"/>
      <c r="V42" s="208"/>
    </row>
    <row r="43" spans="3:22" ht="14.25" customHeight="1" x14ac:dyDescent="0.3">
      <c r="E43" s="53"/>
      <c r="F43" s="53"/>
      <c r="G43" s="53"/>
      <c r="H43" s="53"/>
      <c r="I43" s="53"/>
      <c r="K43" s="54"/>
      <c r="L43" s="54"/>
      <c r="M43" s="253"/>
      <c r="N43" s="208"/>
      <c r="O43" s="253"/>
      <c r="P43" s="208"/>
      <c r="Q43" s="253"/>
      <c r="R43" s="208"/>
      <c r="S43" s="253"/>
      <c r="T43" s="208"/>
      <c r="U43" s="253"/>
      <c r="V43" s="208"/>
    </row>
    <row r="44" spans="3:22" ht="14.25" customHeight="1" x14ac:dyDescent="0.3">
      <c r="C44" s="254"/>
      <c r="D44" s="254"/>
      <c r="E44" s="216"/>
      <c r="F44" s="216"/>
      <c r="G44" s="216"/>
      <c r="H44" s="216"/>
      <c r="I44" s="216"/>
      <c r="K44" s="54"/>
      <c r="L44" s="54"/>
      <c r="M44" s="253"/>
      <c r="N44" s="208"/>
      <c r="O44" s="253"/>
      <c r="P44" s="208"/>
      <c r="Q44" s="253"/>
      <c r="R44" s="208"/>
      <c r="S44" s="253"/>
      <c r="T44" s="208"/>
      <c r="U44" s="253"/>
      <c r="V44" s="208"/>
    </row>
    <row r="45" spans="3:22" ht="14.25" customHeight="1" x14ac:dyDescent="0.3">
      <c r="C45" s="254"/>
      <c r="D45" s="254"/>
      <c r="E45" s="216"/>
      <c r="F45" s="216"/>
      <c r="G45" s="216"/>
      <c r="H45" s="216"/>
      <c r="I45" s="216"/>
      <c r="K45" s="256"/>
      <c r="L45" s="256"/>
      <c r="M45" s="256"/>
      <c r="N45" s="256"/>
      <c r="O45" s="256"/>
      <c r="P45" s="256"/>
      <c r="Q45" s="256"/>
    </row>
    <row r="46" spans="3:22" ht="14.25" customHeight="1" x14ac:dyDescent="0.3">
      <c r="C46" s="254"/>
      <c r="D46" s="254"/>
      <c r="E46" s="216"/>
      <c r="F46" s="216"/>
      <c r="G46" s="216"/>
      <c r="H46" s="216"/>
      <c r="I46" s="216"/>
      <c r="K46" s="256"/>
      <c r="L46" s="256"/>
      <c r="M46" s="256"/>
      <c r="N46" s="256"/>
      <c r="O46" s="256"/>
      <c r="P46" s="256"/>
      <c r="Q46" s="256"/>
    </row>
    <row r="47" spans="3:22" ht="14.25" customHeight="1" x14ac:dyDescent="0.3">
      <c r="C47" s="254"/>
      <c r="D47" s="254"/>
      <c r="E47" s="216"/>
      <c r="F47" s="216"/>
      <c r="G47" s="216"/>
      <c r="H47" s="216"/>
      <c r="I47" s="216"/>
      <c r="K47" s="256"/>
      <c r="L47" s="256"/>
      <c r="M47" s="256"/>
      <c r="N47" s="256"/>
      <c r="O47" s="256"/>
      <c r="P47" s="256"/>
      <c r="Q47" s="256"/>
    </row>
    <row r="48" spans="3:22" ht="14.25" customHeight="1" x14ac:dyDescent="0.3">
      <c r="C48" s="254"/>
      <c r="D48" s="254"/>
      <c r="E48" s="216"/>
      <c r="F48" s="216"/>
      <c r="G48" s="216"/>
      <c r="H48" s="216"/>
      <c r="I48" s="216"/>
      <c r="K48" s="256"/>
      <c r="L48" s="256"/>
      <c r="M48" s="256"/>
      <c r="N48" s="256"/>
      <c r="O48" s="256"/>
      <c r="P48" s="256"/>
      <c r="Q48" s="256"/>
    </row>
    <row r="49" spans="3:22" ht="14.25" customHeight="1" x14ac:dyDescent="0.3">
      <c r="C49" s="254"/>
      <c r="D49" s="254"/>
      <c r="E49" s="216"/>
      <c r="F49" s="216"/>
      <c r="G49" s="216"/>
      <c r="H49" s="216"/>
      <c r="I49" s="216"/>
      <c r="K49" s="256"/>
      <c r="L49" s="256"/>
      <c r="M49" s="256"/>
      <c r="N49" s="256"/>
      <c r="O49" s="256"/>
      <c r="P49" s="256"/>
      <c r="Q49" s="256"/>
    </row>
    <row r="50" spans="3:22" ht="14.25" customHeight="1" x14ac:dyDescent="0.3">
      <c r="C50" s="254"/>
      <c r="D50" s="254"/>
      <c r="E50" s="216"/>
      <c r="F50" s="216"/>
      <c r="G50" s="216"/>
      <c r="H50" s="216"/>
      <c r="I50" s="216"/>
      <c r="K50" s="256"/>
      <c r="L50" s="256"/>
      <c r="M50" s="256"/>
      <c r="N50" s="256"/>
      <c r="O50" s="256"/>
      <c r="P50" s="256"/>
      <c r="Q50" s="256"/>
    </row>
    <row r="51" spans="3:22" ht="14.25" customHeight="1" x14ac:dyDescent="0.3">
      <c r="C51" s="254"/>
      <c r="D51" s="254"/>
      <c r="E51" s="216"/>
      <c r="F51" s="216"/>
      <c r="G51" s="216"/>
      <c r="H51" s="216"/>
      <c r="I51" s="216"/>
      <c r="K51" s="256"/>
      <c r="L51" s="256"/>
      <c r="M51" s="256"/>
      <c r="N51" s="256"/>
      <c r="O51" s="256"/>
      <c r="P51" s="256"/>
      <c r="Q51" s="256"/>
    </row>
    <row r="52" spans="3:22" ht="14.25" customHeight="1" x14ac:dyDescent="0.25"/>
    <row r="53" spans="3:22" ht="15" customHeight="1" x14ac:dyDescent="0.25">
      <c r="C53" s="256"/>
      <c r="D53" s="256"/>
      <c r="E53" s="256"/>
      <c r="F53" s="256"/>
      <c r="G53" s="256"/>
      <c r="H53" s="256"/>
      <c r="I53" s="256"/>
      <c r="K53" s="256"/>
      <c r="L53" s="256"/>
      <c r="M53" s="256"/>
      <c r="N53" s="256"/>
      <c r="O53" s="256"/>
      <c r="P53" s="256"/>
      <c r="Q53" s="256"/>
      <c r="R53" s="256"/>
      <c r="S53" s="256"/>
      <c r="T53" s="256"/>
      <c r="U53" s="256"/>
      <c r="V53" s="256"/>
    </row>
    <row r="54" spans="3:22" ht="14.25" customHeight="1" x14ac:dyDescent="0.25">
      <c r="C54" s="256"/>
      <c r="D54" s="256"/>
      <c r="E54" s="256"/>
      <c r="F54" s="256"/>
      <c r="G54" s="256"/>
      <c r="H54" s="256"/>
      <c r="I54" s="256"/>
      <c r="K54" s="256"/>
      <c r="L54" s="256"/>
      <c r="M54" s="256"/>
      <c r="N54" s="256"/>
      <c r="O54" s="256"/>
      <c r="P54" s="256"/>
      <c r="Q54" s="256"/>
      <c r="R54" s="256"/>
      <c r="S54" s="256"/>
      <c r="T54" s="256"/>
      <c r="U54" s="256"/>
      <c r="V54" s="256"/>
    </row>
    <row r="55" spans="3:22" ht="14.25" customHeight="1" x14ac:dyDescent="0.25">
      <c r="C55" s="256"/>
      <c r="D55" s="256"/>
      <c r="E55" s="256"/>
      <c r="F55" s="256"/>
      <c r="G55" s="256"/>
      <c r="H55" s="256"/>
      <c r="I55" s="256"/>
      <c r="K55" s="256"/>
      <c r="L55" s="256"/>
      <c r="M55" s="256"/>
      <c r="N55" s="256"/>
      <c r="O55" s="256"/>
      <c r="P55" s="256"/>
      <c r="Q55" s="256"/>
      <c r="R55" s="256"/>
      <c r="S55" s="256"/>
      <c r="T55" s="256"/>
      <c r="U55" s="256"/>
      <c r="V55" s="256"/>
    </row>
    <row r="56" spans="3:22" ht="14.25" customHeight="1" x14ac:dyDescent="0.25">
      <c r="C56" s="256"/>
      <c r="D56" s="256"/>
      <c r="E56" s="256"/>
      <c r="F56" s="256"/>
      <c r="G56" s="256"/>
      <c r="H56" s="256"/>
      <c r="I56" s="256"/>
      <c r="K56" s="256"/>
      <c r="L56" s="256"/>
      <c r="M56" s="256"/>
      <c r="N56" s="256"/>
      <c r="O56" s="256"/>
      <c r="P56" s="256"/>
      <c r="Q56" s="256"/>
      <c r="R56" s="256"/>
      <c r="S56" s="256"/>
      <c r="T56" s="256"/>
      <c r="U56" s="256"/>
      <c r="V56" s="256"/>
    </row>
    <row r="57" spans="3:22" ht="14.25" customHeight="1" x14ac:dyDescent="0.25">
      <c r="C57" s="256"/>
      <c r="D57" s="256"/>
      <c r="E57" s="256"/>
      <c r="F57" s="256"/>
      <c r="G57" s="256"/>
      <c r="H57" s="256"/>
      <c r="I57" s="256"/>
      <c r="K57" s="256"/>
      <c r="L57" s="256"/>
      <c r="M57" s="256"/>
      <c r="N57" s="256"/>
      <c r="O57" s="256"/>
      <c r="P57" s="256"/>
      <c r="Q57" s="256"/>
      <c r="R57" s="256"/>
      <c r="S57" s="256"/>
      <c r="T57" s="256"/>
      <c r="U57" s="256"/>
      <c r="V57" s="256"/>
    </row>
    <row r="58" spans="3:22" ht="14.25" customHeight="1" x14ac:dyDescent="0.25">
      <c r="C58" s="256"/>
      <c r="D58" s="256"/>
      <c r="E58" s="256"/>
      <c r="F58" s="256"/>
      <c r="G58" s="256"/>
      <c r="H58" s="256"/>
      <c r="I58" s="256"/>
    </row>
    <row r="59" spans="3:22" ht="14.25" customHeight="1" x14ac:dyDescent="0.25">
      <c r="C59" s="256"/>
      <c r="D59" s="256"/>
      <c r="E59" s="256"/>
      <c r="F59" s="256"/>
      <c r="G59" s="256"/>
      <c r="H59" s="256"/>
      <c r="I59" s="256"/>
    </row>
    <row r="60" spans="3:22" ht="14.25" customHeight="1" x14ac:dyDescent="0.25">
      <c r="C60" s="256"/>
      <c r="D60" s="256"/>
      <c r="E60" s="256"/>
      <c r="F60" s="256"/>
      <c r="G60" s="256"/>
      <c r="H60" s="256"/>
      <c r="I60" s="256"/>
    </row>
    <row r="61" spans="3:22" ht="14.25" customHeight="1" x14ac:dyDescent="0.25">
      <c r="C61" s="256"/>
      <c r="D61" s="256"/>
      <c r="E61" s="256"/>
      <c r="F61" s="256"/>
      <c r="G61" s="256"/>
      <c r="H61" s="256"/>
      <c r="I61" s="256"/>
    </row>
    <row r="62" spans="3:22" ht="14.25" customHeight="1" x14ac:dyDescent="0.25">
      <c r="C62" s="256"/>
      <c r="D62" s="256"/>
      <c r="E62" s="256"/>
      <c r="F62" s="256"/>
      <c r="G62" s="256"/>
      <c r="H62" s="256"/>
      <c r="I62" s="256"/>
    </row>
    <row r="63" spans="3:22" ht="14.25" customHeight="1" x14ac:dyDescent="0.25">
      <c r="C63" s="256"/>
      <c r="D63" s="256"/>
      <c r="E63" s="256"/>
      <c r="F63" s="256"/>
      <c r="G63" s="256"/>
      <c r="H63" s="256"/>
      <c r="I63" s="256"/>
    </row>
    <row r="64" spans="3:22" ht="14.25" customHeight="1" x14ac:dyDescent="0.25">
      <c r="C64" s="256"/>
      <c r="D64" s="256"/>
      <c r="E64" s="256"/>
      <c r="F64" s="256"/>
      <c r="G64" s="256"/>
      <c r="H64" s="256"/>
      <c r="I64" s="256"/>
    </row>
    <row r="65" spans="3:9" ht="14.25" customHeight="1" x14ac:dyDescent="0.25">
      <c r="C65" s="256"/>
      <c r="D65" s="256"/>
      <c r="E65" s="256"/>
      <c r="F65" s="256"/>
      <c r="G65" s="256"/>
      <c r="H65" s="256"/>
      <c r="I65" s="256"/>
    </row>
    <row r="66" spans="3:9" ht="14.25" customHeight="1" x14ac:dyDescent="0.25">
      <c r="C66" s="256"/>
      <c r="D66" s="256"/>
      <c r="E66" s="256"/>
      <c r="F66" s="256"/>
      <c r="G66" s="256"/>
      <c r="H66" s="256"/>
      <c r="I66" s="256"/>
    </row>
    <row r="67" spans="3:9" ht="14.25" customHeight="1" x14ac:dyDescent="0.25">
      <c r="C67" s="256"/>
      <c r="D67" s="256"/>
      <c r="E67" s="256"/>
      <c r="F67" s="256"/>
      <c r="G67" s="256"/>
      <c r="H67" s="256"/>
      <c r="I67" s="256"/>
    </row>
    <row r="68" spans="3:9" ht="14.25" customHeight="1" x14ac:dyDescent="0.25">
      <c r="C68" s="256"/>
      <c r="D68" s="256"/>
      <c r="E68" s="256"/>
      <c r="F68" s="256"/>
      <c r="G68" s="256"/>
      <c r="H68" s="256"/>
      <c r="I68" s="256"/>
    </row>
    <row r="69" spans="3:9" ht="14.25" customHeight="1" x14ac:dyDescent="0.25">
      <c r="C69" s="256"/>
      <c r="D69" s="256"/>
      <c r="E69" s="256"/>
      <c r="F69" s="256"/>
      <c r="G69" s="256"/>
      <c r="H69" s="256"/>
      <c r="I69" s="256"/>
    </row>
    <row r="70" spans="3:9" ht="14.25" customHeight="1" x14ac:dyDescent="0.25">
      <c r="C70" s="256"/>
      <c r="D70" s="256"/>
      <c r="E70" s="256"/>
      <c r="F70" s="256"/>
      <c r="G70" s="256"/>
      <c r="H70" s="256"/>
      <c r="I70" s="256"/>
    </row>
    <row r="71" spans="3:9" ht="14.25" customHeight="1" x14ac:dyDescent="0.25">
      <c r="C71" s="256"/>
      <c r="D71" s="256"/>
      <c r="E71" s="256"/>
      <c r="F71" s="256"/>
      <c r="G71" s="256"/>
      <c r="H71" s="256"/>
      <c r="I71" s="256"/>
    </row>
    <row r="72" spans="3:9" ht="14.25" customHeight="1" x14ac:dyDescent="0.25">
      <c r="C72" s="313"/>
      <c r="D72" s="288"/>
      <c r="E72" s="288"/>
      <c r="F72" s="288"/>
      <c r="G72" s="288"/>
      <c r="H72" s="288"/>
      <c r="I72" s="288"/>
    </row>
    <row r="73" spans="3:9" ht="14.25" customHeight="1" x14ac:dyDescent="0.25">
      <c r="C73" s="288"/>
      <c r="D73" s="288"/>
      <c r="E73" s="288"/>
      <c r="F73" s="288"/>
      <c r="G73" s="288"/>
      <c r="H73" s="288"/>
      <c r="I73" s="288"/>
    </row>
    <row r="74" spans="3:9" ht="14.25" customHeight="1" x14ac:dyDescent="0.25">
      <c r="C74" s="288"/>
      <c r="D74" s="288"/>
      <c r="E74" s="288"/>
      <c r="F74" s="288"/>
      <c r="G74" s="288"/>
      <c r="H74" s="288"/>
      <c r="I74" s="288"/>
    </row>
    <row r="75" spans="3:9" ht="14.25" customHeight="1" x14ac:dyDescent="0.25">
      <c r="C75" s="288"/>
      <c r="D75" s="288"/>
      <c r="E75" s="288"/>
      <c r="F75" s="288"/>
      <c r="G75" s="288"/>
      <c r="H75" s="288"/>
      <c r="I75" s="288"/>
    </row>
    <row r="76" spans="3:9" ht="14.25" customHeight="1" x14ac:dyDescent="0.25"/>
    <row r="77" spans="3:9" ht="14.25" customHeight="1" x14ac:dyDescent="0.25"/>
    <row r="78" spans="3:9" ht="14.25" customHeight="1" x14ac:dyDescent="0.25"/>
    <row r="79" spans="3:9" ht="14.25" customHeight="1" x14ac:dyDescent="0.25"/>
    <row r="80" spans="3:9"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8">
    <mergeCell ref="C24:D24"/>
    <mergeCell ref="C26:V26"/>
    <mergeCell ref="C72:I75"/>
    <mergeCell ref="C3:F3"/>
    <mergeCell ref="C5:V5"/>
    <mergeCell ref="C7:I7"/>
    <mergeCell ref="K7:V7"/>
    <mergeCell ref="C21:I21"/>
  </mergeCells>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pageSetUpPr fitToPage="1"/>
  </sheetPr>
  <dimension ref="B1:L1000"/>
  <sheetViews>
    <sheetView showGridLines="0" topLeftCell="A4" workbookViewId="0">
      <selection activeCell="D19" sqref="D19"/>
    </sheetView>
  </sheetViews>
  <sheetFormatPr baseColWidth="10" defaultColWidth="12.59765625" defaultRowHeight="15" customHeight="1" x14ac:dyDescent="0.25"/>
  <cols>
    <col min="1" max="1" width="2.69921875" customWidth="1"/>
    <col min="2" max="2" width="3.59765625" customWidth="1"/>
    <col min="3" max="3" width="27.3984375" customWidth="1"/>
    <col min="4" max="8" width="14.5" customWidth="1"/>
    <col min="9" max="9" width="3.19921875" customWidth="1"/>
    <col min="10" max="26" width="9.3984375" customWidth="1"/>
  </cols>
  <sheetData>
    <row r="1" spans="2:11" ht="14.25" customHeight="1" x14ac:dyDescent="0.25"/>
    <row r="2" spans="2:11" ht="14.25" customHeight="1" x14ac:dyDescent="0.3">
      <c r="B2" s="1"/>
      <c r="C2" s="2"/>
      <c r="D2" s="2"/>
      <c r="E2" s="2"/>
      <c r="F2" s="2"/>
      <c r="G2" s="2"/>
      <c r="H2" s="2"/>
      <c r="I2" s="3"/>
      <c r="K2" s="208"/>
    </row>
    <row r="3" spans="2:11" ht="14.25" customHeight="1" x14ac:dyDescent="0.3">
      <c r="B3" s="5"/>
      <c r="C3" s="310" t="s">
        <v>219</v>
      </c>
      <c r="D3" s="272"/>
      <c r="E3" s="166"/>
      <c r="F3" s="9"/>
      <c r="G3" s="9"/>
      <c r="H3" s="9"/>
      <c r="I3" s="8"/>
    </row>
    <row r="4" spans="2:11" ht="14.25" customHeight="1" x14ac:dyDescent="0.3">
      <c r="B4" s="5"/>
      <c r="C4" s="9"/>
      <c r="D4" s="9"/>
      <c r="E4" s="9"/>
      <c r="F4" s="9"/>
      <c r="G4" s="9"/>
      <c r="H4" s="9"/>
      <c r="I4" s="8"/>
    </row>
    <row r="5" spans="2:11" ht="14.25" customHeight="1" x14ac:dyDescent="0.3">
      <c r="B5" s="5"/>
      <c r="C5" s="209"/>
      <c r="D5" s="210"/>
      <c r="E5" s="210"/>
      <c r="F5" s="210"/>
      <c r="G5" s="210"/>
      <c r="H5" s="211"/>
      <c r="I5" s="8"/>
    </row>
    <row r="6" spans="2:11" ht="14.25" customHeight="1" x14ac:dyDescent="0.3">
      <c r="B6" s="5"/>
      <c r="C6" s="9"/>
      <c r="D6" s="9"/>
      <c r="E6" s="9"/>
      <c r="F6" s="9"/>
      <c r="G6" s="9"/>
      <c r="H6" s="9"/>
      <c r="I6" s="8"/>
    </row>
    <row r="7" spans="2:11" ht="14.25" customHeight="1" x14ac:dyDescent="0.3">
      <c r="B7" s="5"/>
      <c r="C7" s="9"/>
      <c r="D7" s="7">
        <f>YEAR(CONFIG!D7)</f>
        <v>2021</v>
      </c>
      <c r="E7" s="7">
        <f t="shared" ref="E7:H7" si="0">+D7+1</f>
        <v>2022</v>
      </c>
      <c r="F7" s="7">
        <f t="shared" si="0"/>
        <v>2023</v>
      </c>
      <c r="G7" s="7">
        <f t="shared" si="0"/>
        <v>2024</v>
      </c>
      <c r="H7" s="7">
        <f t="shared" si="0"/>
        <v>2025</v>
      </c>
      <c r="I7" s="8"/>
    </row>
    <row r="8" spans="2:11" ht="14.25" customHeight="1" x14ac:dyDescent="0.3">
      <c r="B8" s="5"/>
      <c r="C8" s="139" t="s">
        <v>220</v>
      </c>
      <c r="D8" s="140">
        <f>'Commandes - Calculs auto'!O43</f>
        <v>0</v>
      </c>
      <c r="E8" s="140">
        <f>'Commandes - Calculs auto'!AA43</f>
        <v>0</v>
      </c>
      <c r="F8" s="140">
        <f>'Commandes - Calculs auto'!AM43</f>
        <v>0</v>
      </c>
      <c r="G8" s="140">
        <f>'Commandes - Calculs auto'!AY43</f>
        <v>0</v>
      </c>
      <c r="H8" s="140">
        <f>'Commandes - Calculs auto'!BK43</f>
        <v>0</v>
      </c>
      <c r="I8" s="8"/>
    </row>
    <row r="9" spans="2:11" ht="14.25" customHeight="1" x14ac:dyDescent="0.3">
      <c r="B9" s="5"/>
      <c r="C9" s="9"/>
      <c r="D9" s="9"/>
      <c r="E9" s="9"/>
      <c r="F9" s="9"/>
      <c r="G9" s="9"/>
      <c r="H9" s="9"/>
      <c r="I9" s="8"/>
    </row>
    <row r="10" spans="2:11" ht="14.25" customHeight="1" x14ac:dyDescent="0.3">
      <c r="B10" s="5"/>
      <c r="C10" s="212" t="s">
        <v>221</v>
      </c>
      <c r="D10" s="213">
        <f>'Charges variables'!O41</f>
        <v>0</v>
      </c>
      <c r="E10" s="213">
        <f>'Charges variables'!AA41</f>
        <v>0</v>
      </c>
      <c r="F10" s="213">
        <f>'Charges variables'!AM41</f>
        <v>0</v>
      </c>
      <c r="G10" s="213">
        <f>'Charges variables'!AY41</f>
        <v>0</v>
      </c>
      <c r="H10" s="213">
        <f>'Charges variables'!BK41</f>
        <v>0</v>
      </c>
      <c r="I10" s="8"/>
    </row>
    <row r="11" spans="2:11" ht="14.25" customHeight="1" x14ac:dyDescent="0.3">
      <c r="B11" s="5"/>
      <c r="C11" s="175" t="s">
        <v>222</v>
      </c>
      <c r="D11" s="140">
        <f t="shared" ref="D11:H11" si="1">D8-D10</f>
        <v>0</v>
      </c>
      <c r="E11" s="140">
        <f t="shared" si="1"/>
        <v>0</v>
      </c>
      <c r="F11" s="140">
        <f t="shared" si="1"/>
        <v>0</v>
      </c>
      <c r="G11" s="140">
        <f t="shared" si="1"/>
        <v>0</v>
      </c>
      <c r="H11" s="140">
        <f t="shared" si="1"/>
        <v>0</v>
      </c>
      <c r="I11" s="8"/>
    </row>
    <row r="12" spans="2:11" ht="14.25" customHeight="1" x14ac:dyDescent="0.3">
      <c r="B12" s="5"/>
      <c r="C12" s="9"/>
      <c r="D12" s="214">
        <f t="shared" ref="D12:H12" si="2">IF(D$8&lt;&gt;0,D11/D$8,)</f>
        <v>0</v>
      </c>
      <c r="E12" s="214">
        <f t="shared" si="2"/>
        <v>0</v>
      </c>
      <c r="F12" s="214">
        <f t="shared" si="2"/>
        <v>0</v>
      </c>
      <c r="G12" s="214">
        <f t="shared" si="2"/>
        <v>0</v>
      </c>
      <c r="H12" s="215">
        <f t="shared" si="2"/>
        <v>0</v>
      </c>
      <c r="I12" s="8"/>
    </row>
    <row r="13" spans="2:11" ht="14.25" customHeight="1" x14ac:dyDescent="0.3">
      <c r="B13" s="5"/>
      <c r="C13" s="9"/>
      <c r="D13" s="9"/>
      <c r="E13" s="9"/>
      <c r="F13" s="9"/>
      <c r="G13" s="9"/>
      <c r="H13" s="9"/>
      <c r="I13" s="8"/>
    </row>
    <row r="14" spans="2:11" ht="14.25" customHeight="1" x14ac:dyDescent="0.3">
      <c r="B14" s="5"/>
      <c r="C14" s="212" t="s">
        <v>67</v>
      </c>
      <c r="D14" s="213">
        <f>'Charges externes'!D29+'Plan de financement'!D28</f>
        <v>0</v>
      </c>
      <c r="E14" s="213">
        <f>'Charges externes'!E29+'Plan de financement'!E28</f>
        <v>0</v>
      </c>
      <c r="F14" s="213">
        <f>'Charges externes'!F29+'Plan de financement'!F28</f>
        <v>0</v>
      </c>
      <c r="G14" s="213">
        <f>'Charges externes'!G29+'Plan de financement'!G28</f>
        <v>0</v>
      </c>
      <c r="H14" s="213">
        <f>'Charges externes'!H29+'Plan de financement'!H28</f>
        <v>0</v>
      </c>
      <c r="I14" s="8"/>
    </row>
    <row r="15" spans="2:11" ht="14.25" customHeight="1" x14ac:dyDescent="0.3">
      <c r="B15" s="5"/>
      <c r="C15" s="175" t="s">
        <v>223</v>
      </c>
      <c r="D15" s="140">
        <f t="shared" ref="D15:H15" si="3">D11-D14</f>
        <v>0</v>
      </c>
      <c r="E15" s="140">
        <f t="shared" si="3"/>
        <v>0</v>
      </c>
      <c r="F15" s="140">
        <f t="shared" si="3"/>
        <v>0</v>
      </c>
      <c r="G15" s="140">
        <f t="shared" si="3"/>
        <v>0</v>
      </c>
      <c r="H15" s="140">
        <f t="shared" si="3"/>
        <v>0</v>
      </c>
      <c r="I15" s="8"/>
    </row>
    <row r="16" spans="2:11" ht="14.25" customHeight="1" x14ac:dyDescent="0.3">
      <c r="B16" s="5"/>
      <c r="C16" s="9"/>
      <c r="D16" s="214">
        <f t="shared" ref="D16:H16" si="4">IF(D$8&lt;&gt;0,D15/D$8,)</f>
        <v>0</v>
      </c>
      <c r="E16" s="214">
        <f t="shared" si="4"/>
        <v>0</v>
      </c>
      <c r="F16" s="214">
        <f t="shared" si="4"/>
        <v>0</v>
      </c>
      <c r="G16" s="214">
        <f t="shared" si="4"/>
        <v>0</v>
      </c>
      <c r="H16" s="215">
        <f t="shared" si="4"/>
        <v>0</v>
      </c>
      <c r="I16" s="8"/>
    </row>
    <row r="17" spans="2:12" ht="14.25" customHeight="1" x14ac:dyDescent="0.3">
      <c r="B17" s="5"/>
      <c r="C17" s="9"/>
      <c r="D17" s="9"/>
      <c r="E17" s="9"/>
      <c r="F17" s="9"/>
      <c r="G17" s="9"/>
      <c r="H17" s="9"/>
      <c r="I17" s="8"/>
    </row>
    <row r="18" spans="2:12" ht="14.25" customHeight="1" x14ac:dyDescent="0.3">
      <c r="B18" s="5"/>
      <c r="C18" s="212" t="s">
        <v>176</v>
      </c>
      <c r="D18" s="213">
        <f>'Impôts et taxes'!D15</f>
        <v>0</v>
      </c>
      <c r="E18" s="213">
        <f>'Impôts et taxes'!E15</f>
        <v>0</v>
      </c>
      <c r="F18" s="213">
        <f>'Impôts et taxes'!F15</f>
        <v>0</v>
      </c>
      <c r="G18" s="213">
        <f>'Impôts et taxes'!G15</f>
        <v>0</v>
      </c>
      <c r="H18" s="213">
        <f>'Impôts et taxes'!H15</f>
        <v>0</v>
      </c>
      <c r="I18" s="8"/>
      <c r="L18" s="216"/>
    </row>
    <row r="19" spans="2:12" ht="14.25" customHeight="1" x14ac:dyDescent="0.3">
      <c r="B19" s="5"/>
      <c r="C19" s="212" t="s">
        <v>224</v>
      </c>
      <c r="D19" s="213">
        <f>SUM(Trésorerie!D24:O26)</f>
        <v>0</v>
      </c>
      <c r="E19" s="213">
        <f>SUM(Trésorerie!P24:AA26)</f>
        <v>0</v>
      </c>
      <c r="F19" s="213">
        <f>SUM(Trésorerie!AB24:AM26)</f>
        <v>0</v>
      </c>
      <c r="G19" s="213">
        <f>SUM(Trésorerie!AN24:AY26)</f>
        <v>0</v>
      </c>
      <c r="H19" s="213">
        <f>SUM(Trésorerie!AZ24:BK26)</f>
        <v>0</v>
      </c>
      <c r="I19" s="8"/>
      <c r="L19" s="216"/>
    </row>
    <row r="20" spans="2:12" ht="14.25" customHeight="1" x14ac:dyDescent="0.3">
      <c r="B20" s="5"/>
      <c r="C20" s="212" t="s">
        <v>175</v>
      </c>
      <c r="D20" s="213">
        <f>Personnel!R30+'Personnel - Calculs auto'!O31</f>
        <v>0</v>
      </c>
      <c r="E20" s="213">
        <f>Personnel!AE30+'Personnel - Calculs auto'!AB31</f>
        <v>0</v>
      </c>
      <c r="F20" s="213">
        <f>Personnel!AH30+'Personnel - Calculs auto'!AE31</f>
        <v>0</v>
      </c>
      <c r="G20" s="213">
        <f>Personnel!AK30+'Personnel - Calculs auto'!AH31</f>
        <v>0</v>
      </c>
      <c r="H20" s="213">
        <f>Personnel!AN30+'Personnel - Calculs auto'!AK31</f>
        <v>0</v>
      </c>
      <c r="I20" s="8"/>
      <c r="L20" s="217"/>
    </row>
    <row r="21" spans="2:12" ht="14.25" customHeight="1" x14ac:dyDescent="0.3">
      <c r="B21" s="5"/>
      <c r="C21" s="175" t="s">
        <v>225</v>
      </c>
      <c r="D21" s="140">
        <f t="shared" ref="D21:H21" si="5">D15+D19-D18-D20</f>
        <v>0</v>
      </c>
      <c r="E21" s="140">
        <f t="shared" si="5"/>
        <v>0</v>
      </c>
      <c r="F21" s="140">
        <f t="shared" si="5"/>
        <v>0</v>
      </c>
      <c r="G21" s="140">
        <f t="shared" si="5"/>
        <v>0</v>
      </c>
      <c r="H21" s="140">
        <f t="shared" si="5"/>
        <v>0</v>
      </c>
      <c r="I21" s="8"/>
      <c r="L21" s="217"/>
    </row>
    <row r="22" spans="2:12" ht="14.25" customHeight="1" x14ac:dyDescent="0.3">
      <c r="B22" s="5"/>
      <c r="C22" s="9"/>
      <c r="D22" s="214">
        <f t="shared" ref="D22:H22" si="6">IF(D$8&lt;&gt;0,D21/D$8,)</f>
        <v>0</v>
      </c>
      <c r="E22" s="214">
        <f t="shared" si="6"/>
        <v>0</v>
      </c>
      <c r="F22" s="214">
        <f t="shared" si="6"/>
        <v>0</v>
      </c>
      <c r="G22" s="214">
        <f t="shared" si="6"/>
        <v>0</v>
      </c>
      <c r="H22" s="215">
        <f t="shared" si="6"/>
        <v>0</v>
      </c>
      <c r="I22" s="8"/>
      <c r="L22" s="217"/>
    </row>
    <row r="23" spans="2:12" ht="14.25" customHeight="1" x14ac:dyDescent="0.3">
      <c r="B23" s="5"/>
      <c r="C23" s="9"/>
      <c r="D23" s="9"/>
      <c r="E23" s="9"/>
      <c r="F23" s="9"/>
      <c r="G23" s="9"/>
      <c r="H23" s="9"/>
      <c r="I23" s="8"/>
    </row>
    <row r="24" spans="2:12" ht="14.25" customHeight="1" x14ac:dyDescent="0.3">
      <c r="B24" s="5"/>
      <c r="C24" s="212" t="s">
        <v>226</v>
      </c>
      <c r="D24" s="213">
        <f>Investissements!AO29</f>
        <v>0</v>
      </c>
      <c r="E24" s="213">
        <f>Investissements!AP29</f>
        <v>0</v>
      </c>
      <c r="F24" s="213">
        <f>Investissements!AQ29</f>
        <v>0</v>
      </c>
      <c r="G24" s="213">
        <f>Investissements!AR29</f>
        <v>0</v>
      </c>
      <c r="H24" s="213">
        <f>Investissements!AS29</f>
        <v>0</v>
      </c>
      <c r="I24" s="8"/>
    </row>
    <row r="25" spans="2:12" ht="14.25" customHeight="1" x14ac:dyDescent="0.3">
      <c r="B25" s="5"/>
      <c r="C25" s="212" t="s">
        <v>227</v>
      </c>
      <c r="D25" s="213">
        <f>+'Plan de financement'!D30/$J$25</f>
        <v>0</v>
      </c>
      <c r="E25" s="213">
        <f>+'Plan de financement'!E30/$J$25+IF($J$25&gt;=2,'Plan de financement'!D30/$J$25,0)</f>
        <v>0</v>
      </c>
      <c r="F25" s="213">
        <f>+'Plan de financement'!F30/$J$25+IF($J$25&gt;=2,'Plan de financement'!E30/$J$25,0)+IF($J$25&gt;=3,'Plan de financement'!D30/$J$25,0)</f>
        <v>0</v>
      </c>
      <c r="G25" s="213">
        <f>+'Plan de financement'!G30/$J$25+IF($J$25&gt;=2,'Plan de financement'!F30/$J$25,0)+IF($J$25&gt;=3,'Plan de financement'!E30/$J$25,0)+IF($J$25&gt;=4,'Plan de financement'!D30/$J$25,0)</f>
        <v>0</v>
      </c>
      <c r="H25" s="213">
        <f>+'Plan de financement'!H30/$J$25+IF($J$25&gt;=2,'Plan de financement'!G30/$J$25,0)+IF($J$25&gt;=3,'Plan de financement'!F30/$J$25,0)+IF($J$25&gt;=4,'Plan de financement'!E30/$J$25,0)+IF($J$25&gt;=5,'Plan de financement'!D30/$J$25,0)</f>
        <v>0</v>
      </c>
      <c r="I25" s="8"/>
      <c r="J25" s="265">
        <v>10</v>
      </c>
      <c r="K25" s="264" t="s">
        <v>314</v>
      </c>
    </row>
    <row r="26" spans="2:12" ht="14.25" customHeight="1" x14ac:dyDescent="0.3">
      <c r="B26" s="5"/>
      <c r="C26" s="175" t="s">
        <v>228</v>
      </c>
      <c r="D26" s="140">
        <f t="shared" ref="D26:H26" si="7">D21-D24+D25</f>
        <v>0</v>
      </c>
      <c r="E26" s="140">
        <f t="shared" si="7"/>
        <v>0</v>
      </c>
      <c r="F26" s="140">
        <f t="shared" si="7"/>
        <v>0</v>
      </c>
      <c r="G26" s="140">
        <f t="shared" si="7"/>
        <v>0</v>
      </c>
      <c r="H26" s="140">
        <f t="shared" si="7"/>
        <v>0</v>
      </c>
      <c r="I26" s="8"/>
    </row>
    <row r="27" spans="2:12" ht="14.25" customHeight="1" x14ac:dyDescent="0.3">
      <c r="B27" s="5"/>
      <c r="C27" s="9"/>
      <c r="D27" s="214">
        <f t="shared" ref="D27:H27" si="8">IF(D$8&lt;&gt;0,D26/D$8,)</f>
        <v>0</v>
      </c>
      <c r="E27" s="214">
        <f t="shared" si="8"/>
        <v>0</v>
      </c>
      <c r="F27" s="214">
        <f t="shared" si="8"/>
        <v>0</v>
      </c>
      <c r="G27" s="214">
        <f t="shared" si="8"/>
        <v>0</v>
      </c>
      <c r="H27" s="215">
        <f t="shared" si="8"/>
        <v>0</v>
      </c>
      <c r="I27" s="8"/>
    </row>
    <row r="28" spans="2:12" ht="14.25" customHeight="1" x14ac:dyDescent="0.3">
      <c r="B28" s="5"/>
      <c r="C28" s="9"/>
      <c r="D28" s="9"/>
      <c r="E28" s="9"/>
      <c r="F28" s="9"/>
      <c r="G28" s="9"/>
      <c r="H28" s="9"/>
      <c r="I28" s="8"/>
    </row>
    <row r="29" spans="2:12" ht="14.25" customHeight="1" x14ac:dyDescent="0.3">
      <c r="B29" s="5"/>
      <c r="C29" s="212" t="s">
        <v>229</v>
      </c>
      <c r="D29" s="213">
        <f>-'Calcul Int et cap'!B15</f>
        <v>1.8245550391616833E-4</v>
      </c>
      <c r="E29" s="213">
        <f>-'Calcul Int et cap'!B16</f>
        <v>1.4368386551749657E-4</v>
      </c>
      <c r="F29" s="213">
        <f>-'Calcul Int et cap'!B17</f>
        <v>1.0412964657903175E-4</v>
      </c>
      <c r="G29" s="213">
        <f>-'Calcul Int et cap'!B18</f>
        <v>6.3777051216807809E-5</v>
      </c>
      <c r="H29" s="213">
        <f>-'Calcul Int et cap'!B19</f>
        <v>2.2609964717122417E-5</v>
      </c>
      <c r="I29" s="8"/>
      <c r="J29" s="218" t="s">
        <v>230</v>
      </c>
    </row>
    <row r="30" spans="2:12" ht="14.25" customHeight="1" x14ac:dyDescent="0.3">
      <c r="B30" s="5"/>
      <c r="C30" s="212" t="s">
        <v>167</v>
      </c>
      <c r="D30" s="213">
        <f>SUM(Trésorerie!D37:O37)</f>
        <v>4.1013199318691111E-5</v>
      </c>
      <c r="E30" s="213">
        <f>SUM(Trésorerie!P37:AA37)</f>
        <v>3.4868275950004586E-5</v>
      </c>
      <c r="F30" s="213">
        <f>SUM(Trésorerie!AB37:AM37)</f>
        <v>2.452596129780798E-5</v>
      </c>
      <c r="G30" s="213">
        <f>SUM(Trésorerie!AN37:AY37)</f>
        <v>1.4131935072350395E-5</v>
      </c>
      <c r="H30" s="213">
        <f>SUM(Trésorerie!AZ37:BK37)</f>
        <v>3.685938715765518E-6</v>
      </c>
      <c r="I30" s="8"/>
      <c r="J30" s="126"/>
    </row>
    <row r="31" spans="2:12" ht="14.25" customHeight="1" x14ac:dyDescent="0.3">
      <c r="B31" s="5"/>
      <c r="C31" s="175" t="s">
        <v>231</v>
      </c>
      <c r="D31" s="140">
        <f t="shared" ref="D31:H31" si="9">D26-D29+D30</f>
        <v>-1.4144230459747721E-4</v>
      </c>
      <c r="E31" s="140">
        <f t="shared" si="9"/>
        <v>-1.0881558956749197E-4</v>
      </c>
      <c r="F31" s="140">
        <f t="shared" si="9"/>
        <v>-7.9603685281223765E-5</v>
      </c>
      <c r="G31" s="140">
        <f t="shared" si="9"/>
        <v>-4.9645116144457417E-5</v>
      </c>
      <c r="H31" s="140">
        <f t="shared" si="9"/>
        <v>-1.8924026001356898E-5</v>
      </c>
      <c r="I31" s="8"/>
    </row>
    <row r="32" spans="2:12" ht="14.25" customHeight="1" x14ac:dyDescent="0.3">
      <c r="B32" s="5"/>
      <c r="C32" s="9"/>
      <c r="D32" s="214">
        <f t="shared" ref="D32:H32" si="10">IF(D$8&lt;&gt;0,D31/D$8,)</f>
        <v>0</v>
      </c>
      <c r="E32" s="214">
        <f t="shared" si="10"/>
        <v>0</v>
      </c>
      <c r="F32" s="214">
        <f t="shared" si="10"/>
        <v>0</v>
      </c>
      <c r="G32" s="214">
        <f t="shared" si="10"/>
        <v>0</v>
      </c>
      <c r="H32" s="215">
        <f t="shared" si="10"/>
        <v>0</v>
      </c>
      <c r="I32" s="8"/>
    </row>
    <row r="33" spans="2:11" ht="14.25" customHeight="1" x14ac:dyDescent="0.3">
      <c r="B33" s="5"/>
      <c r="C33" s="9"/>
      <c r="D33" s="9"/>
      <c r="E33" s="9"/>
      <c r="F33" s="9"/>
      <c r="G33" s="9"/>
      <c r="H33" s="9"/>
      <c r="I33" s="8"/>
    </row>
    <row r="34" spans="2:11" ht="14.25" customHeight="1" x14ac:dyDescent="0.3">
      <c r="B34" s="5"/>
      <c r="C34" s="212" t="s">
        <v>232</v>
      </c>
      <c r="D34" s="213">
        <v>0</v>
      </c>
      <c r="E34" s="213">
        <f>IF(D31&lt;0,D31,0)</f>
        <v>-1.4144230459747721E-4</v>
      </c>
      <c r="F34" s="213">
        <f t="shared" ref="F34:H34" si="11">IF(E31+E34&lt;0,E31+E34,0)</f>
        <v>-2.5025789416496921E-4</v>
      </c>
      <c r="G34" s="213">
        <f t="shared" si="11"/>
        <v>-3.2986157944619299E-4</v>
      </c>
      <c r="H34" s="213">
        <f t="shared" si="11"/>
        <v>-3.795066955906504E-4</v>
      </c>
      <c r="I34" s="8"/>
    </row>
    <row r="35" spans="2:11" ht="14.25" customHeight="1" x14ac:dyDescent="0.3">
      <c r="B35" s="5"/>
      <c r="C35" s="212" t="s">
        <v>233</v>
      </c>
      <c r="D35" s="213">
        <f>IF((D31)&gt;0,IF((D31)&lt;38120,(D31)*0.15,5718+(D31-38120)*0.28),0)</f>
        <v>0</v>
      </c>
      <c r="E35" s="213">
        <f t="shared" ref="E35:F35" si="12">IF((E31+E34)&gt;0,IF((E31+E34)&lt;38120,(E31+E34)*0.15,5718+(E31+E34-38120)*0.28),0)</f>
        <v>0</v>
      </c>
      <c r="F35" s="213">
        <f t="shared" si="12"/>
        <v>0</v>
      </c>
      <c r="G35" s="213">
        <f>IF((G31+G34)&gt;0,IF((G31+G34)&lt;38120,(G31+G34)*0.15,5718+(G31+G34-38120)*0.265),0)</f>
        <v>0</v>
      </c>
      <c r="H35" s="213">
        <f>IF((H31+H34)&gt;0,IF((H31+H34)&lt;38120,(H31+H34)*0.15,5718+(H31+H34-38120)*0.25),0)</f>
        <v>0</v>
      </c>
      <c r="I35" s="8"/>
      <c r="J35" s="218" t="s">
        <v>234</v>
      </c>
      <c r="K35" s="219" t="s">
        <v>235</v>
      </c>
    </row>
    <row r="36" spans="2:11" ht="14.25" customHeight="1" x14ac:dyDescent="0.3">
      <c r="B36" s="5"/>
      <c r="C36" s="175" t="s">
        <v>236</v>
      </c>
      <c r="D36" s="140">
        <f t="shared" ref="D36:H36" si="13">D31-D35</f>
        <v>-1.4144230459747721E-4</v>
      </c>
      <c r="E36" s="140">
        <f t="shared" si="13"/>
        <v>-1.0881558956749197E-4</v>
      </c>
      <c r="F36" s="140">
        <f t="shared" si="13"/>
        <v>-7.9603685281223765E-5</v>
      </c>
      <c r="G36" s="140">
        <f t="shared" si="13"/>
        <v>-4.9645116144457417E-5</v>
      </c>
      <c r="H36" s="140">
        <f t="shared" si="13"/>
        <v>-1.8924026001356898E-5</v>
      </c>
      <c r="I36" s="8"/>
    </row>
    <row r="37" spans="2:11" ht="14.25" customHeight="1" x14ac:dyDescent="0.3">
      <c r="B37" s="5"/>
      <c r="C37" s="9"/>
      <c r="D37" s="214">
        <f t="shared" ref="D37:H37" si="14">IF(D$8&lt;&gt;0,D36/D$8,)</f>
        <v>0</v>
      </c>
      <c r="E37" s="214">
        <f t="shared" si="14"/>
        <v>0</v>
      </c>
      <c r="F37" s="214">
        <f t="shared" si="14"/>
        <v>0</v>
      </c>
      <c r="G37" s="214">
        <f t="shared" si="14"/>
        <v>0</v>
      </c>
      <c r="H37" s="215">
        <f t="shared" si="14"/>
        <v>0</v>
      </c>
      <c r="I37" s="8"/>
    </row>
    <row r="38" spans="2:11" ht="14.25" customHeight="1" x14ac:dyDescent="0.3">
      <c r="B38" s="40"/>
      <c r="C38" s="42"/>
      <c r="D38" s="42"/>
      <c r="E38" s="42"/>
      <c r="F38" s="42"/>
      <c r="G38" s="42"/>
      <c r="H38" s="42"/>
      <c r="I38" s="43"/>
    </row>
    <row r="39" spans="2:11" ht="14.25" customHeight="1" x14ac:dyDescent="0.25"/>
    <row r="40" spans="2:11" ht="14.25" customHeight="1" x14ac:dyDescent="0.25"/>
    <row r="41" spans="2:11" ht="14.25" customHeight="1" x14ac:dyDescent="0.25"/>
    <row r="42" spans="2:11" ht="14.25" customHeight="1" x14ac:dyDescent="0.25"/>
    <row r="43" spans="2:11" ht="14.25" customHeight="1" x14ac:dyDescent="0.25"/>
    <row r="44" spans="2:11" ht="14.25" customHeight="1" x14ac:dyDescent="0.25"/>
    <row r="45" spans="2:11" ht="14.25" customHeight="1" x14ac:dyDescent="0.25"/>
    <row r="46" spans="2:11" ht="14.25" customHeight="1" x14ac:dyDescent="0.25"/>
    <row r="47" spans="2:11" ht="14.25" customHeight="1" x14ac:dyDescent="0.25"/>
    <row r="48" spans="2: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C3:D3"/>
  </mergeCells>
  <conditionalFormatting sqref="D16:H16 D22:H22 D27:H27 D32:H32 D37:H37 D12:H12">
    <cfRule type="cellIs" dxfId="42" priority="1" stopIfTrue="1" operator="lessThanOrEqual">
      <formula>0</formula>
    </cfRule>
  </conditionalFormatting>
  <conditionalFormatting sqref="D16:H16 D22:H22 D27:H27 D32:H32 D37:H37 D12:H12">
    <cfRule type="cellIs" dxfId="41" priority="2" stopIfTrue="1" operator="greaterThanOrEqual">
      <formula>0</formula>
    </cfRule>
  </conditionalFormatting>
  <conditionalFormatting sqref="D36:H36">
    <cfRule type="cellIs" dxfId="40" priority="3" operator="lessThan">
      <formula>0</formula>
    </cfRule>
  </conditionalFormatting>
  <conditionalFormatting sqref="D31:H31">
    <cfRule type="cellIs" dxfId="39" priority="4" operator="lessThan">
      <formula>0</formula>
    </cfRule>
  </conditionalFormatting>
  <conditionalFormatting sqref="D26:H26">
    <cfRule type="cellIs" dxfId="38" priority="5" operator="lessThan">
      <formula>0</formula>
    </cfRule>
  </conditionalFormatting>
  <conditionalFormatting sqref="D21:H21">
    <cfRule type="cellIs" dxfId="37" priority="6" operator="lessThan">
      <formula>0</formula>
    </cfRule>
  </conditionalFormatting>
  <conditionalFormatting sqref="D15:H15">
    <cfRule type="cellIs" dxfId="36" priority="7" operator="lessThan">
      <formula>0</formula>
    </cfRule>
  </conditionalFormatting>
  <conditionalFormatting sqref="D11:H11">
    <cfRule type="cellIs" dxfId="35" priority="8" operator="lessThan">
      <formula>0</formula>
    </cfRule>
  </conditionalFormatting>
  <conditionalFormatting sqref="D8:H8">
    <cfRule type="cellIs" dxfId="34" priority="9" operator="lessThan">
      <formula>0</formula>
    </cfRule>
  </conditionalFormatting>
  <hyperlinks>
    <hyperlink ref="K35" r:id="rId1"/>
  </hyperlinks>
  <pageMargins left="0.7" right="0.7" top="0.75" bottom="0.75" header="0" footer="0"/>
  <pageSetup paperSize="9" orientation="landscape"/>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DB3E2"/>
    <pageSetUpPr fitToPage="1"/>
  </sheetPr>
  <dimension ref="B1:J999"/>
  <sheetViews>
    <sheetView showGridLines="0" topLeftCell="A18" workbookViewId="0">
      <selection activeCell="D45" sqref="D45"/>
    </sheetView>
  </sheetViews>
  <sheetFormatPr baseColWidth="10" defaultColWidth="12.59765625" defaultRowHeight="15" customHeight="1" x14ac:dyDescent="0.25"/>
  <cols>
    <col min="1" max="2" width="3.09765625" customWidth="1"/>
    <col min="3" max="3" width="38.09765625" customWidth="1"/>
    <col min="4" max="8" width="16" customWidth="1"/>
    <col min="9" max="9" width="3" customWidth="1"/>
    <col min="10" max="26" width="9.3984375" customWidth="1"/>
  </cols>
  <sheetData>
    <row r="1" spans="2:9" ht="14.25" customHeight="1" x14ac:dyDescent="0.25"/>
    <row r="2" spans="2:9" ht="14.25" customHeight="1" x14ac:dyDescent="0.3">
      <c r="B2" s="1"/>
      <c r="C2" s="2"/>
      <c r="D2" s="2"/>
      <c r="E2" s="2"/>
      <c r="F2" s="2"/>
      <c r="G2" s="2"/>
      <c r="H2" s="2"/>
      <c r="I2" s="3"/>
    </row>
    <row r="3" spans="2:9" ht="14.25" customHeight="1" x14ac:dyDescent="0.3">
      <c r="B3" s="5"/>
      <c r="C3" s="7" t="s">
        <v>237</v>
      </c>
      <c r="D3" s="9"/>
      <c r="E3" s="9"/>
      <c r="F3" s="9"/>
      <c r="G3" s="9"/>
      <c r="H3" s="9"/>
      <c r="I3" s="8"/>
    </row>
    <row r="4" spans="2:9" ht="14.25" customHeight="1" x14ac:dyDescent="0.3">
      <c r="B4" s="5"/>
      <c r="C4" s="9"/>
      <c r="D4" s="9"/>
      <c r="E4" s="9"/>
      <c r="F4" s="9"/>
      <c r="G4" s="9"/>
      <c r="H4" s="9"/>
      <c r="I4" s="8"/>
    </row>
    <row r="5" spans="2:9" ht="14.25" customHeight="1" x14ac:dyDescent="0.3">
      <c r="B5" s="5"/>
      <c r="C5" s="209"/>
      <c r="D5" s="210"/>
      <c r="E5" s="210"/>
      <c r="F5" s="210"/>
      <c r="G5" s="210"/>
      <c r="H5" s="211"/>
      <c r="I5" s="8"/>
    </row>
    <row r="6" spans="2:9" ht="14.25" customHeight="1" x14ac:dyDescent="0.3">
      <c r="B6" s="5"/>
      <c r="C6" s="9"/>
      <c r="D6" s="9"/>
      <c r="E6" s="9"/>
      <c r="F6" s="9"/>
      <c r="G6" s="9"/>
      <c r="H6" s="9"/>
      <c r="I6" s="8"/>
    </row>
    <row r="7" spans="2:9" ht="14.25" customHeight="1" x14ac:dyDescent="0.3">
      <c r="B7" s="5"/>
      <c r="C7" s="9"/>
      <c r="D7" s="7">
        <f>YEAR(CONFIG!D7)</f>
        <v>2021</v>
      </c>
      <c r="E7" s="7">
        <f t="shared" ref="E7:H7" si="0">+D7+1</f>
        <v>2022</v>
      </c>
      <c r="F7" s="7">
        <f t="shared" si="0"/>
        <v>2023</v>
      </c>
      <c r="G7" s="7">
        <f t="shared" si="0"/>
        <v>2024</v>
      </c>
      <c r="H7" s="7">
        <f t="shared" si="0"/>
        <v>2025</v>
      </c>
      <c r="I7" s="8"/>
    </row>
    <row r="8" spans="2:9" ht="14.25" customHeight="1" x14ac:dyDescent="0.3">
      <c r="B8" s="5"/>
      <c r="C8" s="9"/>
      <c r="D8" s="9"/>
      <c r="E8" s="9"/>
      <c r="F8" s="9"/>
      <c r="G8" s="9"/>
      <c r="H8" s="9"/>
      <c r="I8" s="8"/>
    </row>
    <row r="9" spans="2:9" ht="14.25" customHeight="1" x14ac:dyDescent="0.3">
      <c r="B9" s="5"/>
      <c r="C9" s="177" t="s">
        <v>238</v>
      </c>
      <c r="D9" s="106"/>
      <c r="E9" s="106"/>
      <c r="F9" s="106"/>
      <c r="G9" s="106"/>
      <c r="H9" s="107"/>
      <c r="I9" s="8"/>
    </row>
    <row r="10" spans="2:9" ht="14.25" customHeight="1" x14ac:dyDescent="0.3">
      <c r="B10" s="5"/>
      <c r="C10" s="220" t="s">
        <v>239</v>
      </c>
      <c r="D10" s="86">
        <f>BFR!O22-Trésorerie!D10</f>
        <v>0</v>
      </c>
      <c r="E10" s="86">
        <f>BFR!AA22-BFR!O22</f>
        <v>0</v>
      </c>
      <c r="F10" s="86">
        <f>BFR!AM22-BFR!AA22</f>
        <v>0</v>
      </c>
      <c r="G10" s="86">
        <f>BFR!AY22-BFR!AM22</f>
        <v>0</v>
      </c>
      <c r="H10" s="86">
        <f>BFR!BK22-BFR!AY22</f>
        <v>0</v>
      </c>
      <c r="I10" s="8"/>
    </row>
    <row r="11" spans="2:9" ht="14.25" customHeight="1" x14ac:dyDescent="0.3">
      <c r="B11" s="5"/>
      <c r="C11" s="220" t="s">
        <v>240</v>
      </c>
      <c r="D11" s="86">
        <f>Investissements!P29-Investissements!P9-D13</f>
        <v>0</v>
      </c>
      <c r="E11" s="86">
        <f>Investissements!AC29-Investissements!AC9-E13</f>
        <v>0</v>
      </c>
      <c r="F11" s="86">
        <f>Investissements!AF29-Investissements!AF9-F13</f>
        <v>0</v>
      </c>
      <c r="G11" s="86">
        <f>Investissements!AI29-Investissements!AI9-G13</f>
        <v>0</v>
      </c>
      <c r="H11" s="86">
        <f>Investissements!AL29-Investissements!AL9-H13</f>
        <v>0</v>
      </c>
      <c r="I11" s="8"/>
    </row>
    <row r="12" spans="2:9" ht="14.25" customHeight="1" x14ac:dyDescent="0.3">
      <c r="B12" s="5"/>
      <c r="C12" s="220" t="s">
        <v>241</v>
      </c>
      <c r="D12" s="86">
        <f>Investissements!P9</f>
        <v>0</v>
      </c>
      <c r="E12" s="86">
        <f>Investissements!AC9</f>
        <v>0</v>
      </c>
      <c r="F12" s="86">
        <f>Investissements!AF9</f>
        <v>0</v>
      </c>
      <c r="G12" s="86">
        <f>Investissements!AI9</f>
        <v>0</v>
      </c>
      <c r="H12" s="86">
        <f>Investissements!AL9</f>
        <v>0</v>
      </c>
      <c r="I12" s="8"/>
    </row>
    <row r="13" spans="2:9" ht="14.25" customHeight="1" x14ac:dyDescent="0.3">
      <c r="B13" s="5"/>
      <c r="C13" s="220" t="s">
        <v>178</v>
      </c>
      <c r="D13" s="86">
        <f t="shared" ref="D13:H13" si="1">D28</f>
        <v>0</v>
      </c>
      <c r="E13" s="86">
        <f t="shared" si="1"/>
        <v>0</v>
      </c>
      <c r="F13" s="86">
        <f t="shared" si="1"/>
        <v>0</v>
      </c>
      <c r="G13" s="86">
        <f t="shared" si="1"/>
        <v>0</v>
      </c>
      <c r="H13" s="86">
        <f t="shared" si="1"/>
        <v>0</v>
      </c>
      <c r="I13" s="8"/>
    </row>
    <row r="14" spans="2:9" ht="14.25" customHeight="1" x14ac:dyDescent="0.3">
      <c r="B14" s="5"/>
      <c r="C14" s="220" t="s">
        <v>242</v>
      </c>
      <c r="D14" s="86">
        <f>SUM(Trésorerie!D55:O55)</f>
        <v>0</v>
      </c>
      <c r="E14" s="86">
        <f>SUM(Trésorerie!P55:AA55)</f>
        <v>0</v>
      </c>
      <c r="F14" s="86">
        <f>SUM(Trésorerie!AB55:AM55)</f>
        <v>0</v>
      </c>
      <c r="G14" s="86">
        <f>SUM(Trésorerie!AN55:AY55)</f>
        <v>0</v>
      </c>
      <c r="H14" s="86">
        <f>SUM(Trésorerie!AZ55:BK55)</f>
        <v>0</v>
      </c>
      <c r="I14" s="8"/>
    </row>
    <row r="15" spans="2:9" ht="14.25" customHeight="1" x14ac:dyDescent="0.3">
      <c r="B15" s="5"/>
      <c r="C15" s="220" t="s">
        <v>243</v>
      </c>
      <c r="D15" s="86">
        <f>SUM(Trésorerie!D53:O54)-'Comptes de résultats'!D29</f>
        <v>1.9208757024731574E-3</v>
      </c>
      <c r="E15" s="86">
        <f>SUM(Trésorerie!P53:AA54)-'Comptes de résultats'!E29</f>
        <v>1.9596473408718292E-3</v>
      </c>
      <c r="F15" s="86">
        <f>SUM(Trésorerie!AB53:AM54)-'Comptes de résultats'!F29</f>
        <v>1.999201559810294E-3</v>
      </c>
      <c r="G15" s="86">
        <f>SUM(Trésorerie!AN53:AY54)-'Comptes de résultats'!G29</f>
        <v>2.0395541551725179E-3</v>
      </c>
      <c r="H15" s="86">
        <f>SUM(Trésorerie!AZ53:BK54)-'Comptes de résultats'!H29</f>
        <v>2.0807212416722033E-3</v>
      </c>
      <c r="I15" s="8"/>
    </row>
    <row r="16" spans="2:9" ht="14.25" customHeight="1" x14ac:dyDescent="0.3">
      <c r="B16" s="5"/>
      <c r="C16" s="220" t="s">
        <v>244</v>
      </c>
      <c r="D16" s="86">
        <f>SUM(Trésorerie!D60:O60)</f>
        <v>0</v>
      </c>
      <c r="E16" s="86">
        <f>SUM(Trésorerie!P60:AA60)</f>
        <v>0</v>
      </c>
      <c r="F16" s="86">
        <f>SUM(Trésorerie!AB60:AM60)</f>
        <v>0</v>
      </c>
      <c r="G16" s="86">
        <f>SUM(Trésorerie!AN60:AY60)</f>
        <v>0</v>
      </c>
      <c r="H16" s="86">
        <f>SUM(Trésorerie!AZ60:BK60)</f>
        <v>0</v>
      </c>
      <c r="I16" s="8"/>
    </row>
    <row r="17" spans="2:9" ht="14.25" customHeight="1" x14ac:dyDescent="0.3">
      <c r="B17" s="5"/>
      <c r="C17" s="220" t="s">
        <v>245</v>
      </c>
      <c r="D17" s="86">
        <f>IF(('Comptes de résultats'!D36+'Comptes de résultats'!D24-'Comptes de résultats'!D25)&lt;0,-('Comptes de résultats'!D36+'Comptes de résultats'!D24-'Comptes de résultats'!D25),0)</f>
        <v>1.4144230459747721E-4</v>
      </c>
      <c r="E17" s="86">
        <f>IF(('Comptes de résultats'!E36+'Comptes de résultats'!E24-'Comptes de résultats'!E25)&lt;0,-('Comptes de résultats'!E36+'Comptes de résultats'!E24-'Comptes de résultats'!E25),0)</f>
        <v>1.0881558956749197E-4</v>
      </c>
      <c r="F17" s="86">
        <f>IF(('Comptes de résultats'!F36+'Comptes de résultats'!F24-'Comptes de résultats'!F25)&lt;0,-('Comptes de résultats'!F36+'Comptes de résultats'!F24-'Comptes de résultats'!F25),0)</f>
        <v>7.9603685281223765E-5</v>
      </c>
      <c r="G17" s="86">
        <f>IF(('Comptes de résultats'!G36+'Comptes de résultats'!G24-'Comptes de résultats'!G25)&lt;0,-('Comptes de résultats'!G36+'Comptes de résultats'!G24-'Comptes de résultats'!G25),0)</f>
        <v>4.9645116144457417E-5</v>
      </c>
      <c r="H17" s="86">
        <f>IF(('Comptes de résultats'!H36+'Comptes de résultats'!H24-'Comptes de résultats'!H25)&lt;0,-('Comptes de résultats'!H36+'Comptes de résultats'!H24-'Comptes de résultats'!H25),0)</f>
        <v>1.8924026001356898E-5</v>
      </c>
      <c r="I17" s="8"/>
    </row>
    <row r="18" spans="2:9" ht="14.25" customHeight="1" x14ac:dyDescent="0.3">
      <c r="B18" s="5"/>
      <c r="C18" s="221" t="s">
        <v>246</v>
      </c>
      <c r="D18" s="164">
        <f t="shared" ref="D18:H18" si="2">SUM(D10:D17)</f>
        <v>2.0623180070706345E-3</v>
      </c>
      <c r="E18" s="164">
        <f t="shared" si="2"/>
        <v>2.0684629304393212E-3</v>
      </c>
      <c r="F18" s="164">
        <f t="shared" si="2"/>
        <v>2.0788052450915178E-3</v>
      </c>
      <c r="G18" s="164">
        <f t="shared" si="2"/>
        <v>2.0891992713169753E-3</v>
      </c>
      <c r="H18" s="164">
        <f t="shared" si="2"/>
        <v>2.0996452676735602E-3</v>
      </c>
      <c r="I18" s="8"/>
    </row>
    <row r="19" spans="2:9" ht="14.25" customHeight="1" x14ac:dyDescent="0.3">
      <c r="B19" s="5"/>
      <c r="C19" s="9"/>
      <c r="D19" s="9"/>
      <c r="E19" s="9"/>
      <c r="F19" s="9"/>
      <c r="G19" s="9"/>
      <c r="H19" s="9"/>
      <c r="I19" s="8"/>
    </row>
    <row r="20" spans="2:9" ht="14.25" customHeight="1" x14ac:dyDescent="0.3">
      <c r="B20" s="5"/>
      <c r="C20" s="177" t="s">
        <v>247</v>
      </c>
      <c r="D20" s="106"/>
      <c r="E20" s="106"/>
      <c r="F20" s="106"/>
      <c r="G20" s="106"/>
      <c r="H20" s="107"/>
      <c r="I20" s="8"/>
    </row>
    <row r="21" spans="2:9" ht="14.25" customHeight="1" x14ac:dyDescent="0.3">
      <c r="B21" s="5"/>
      <c r="C21" s="220" t="str">
        <f>+Trésorerie!C18</f>
        <v>Capital fondateurs</v>
      </c>
      <c r="D21" s="86">
        <f>SUM(Trésorerie!D18:O18)</f>
        <v>0</v>
      </c>
      <c r="E21" s="86">
        <f>SUM(Trésorerie!P18:AA18)</f>
        <v>0</v>
      </c>
      <c r="F21" s="86">
        <f>SUM(Trésorerie!AB18:AM18)</f>
        <v>0</v>
      </c>
      <c r="G21" s="86">
        <f>SUM(Trésorerie!AN18:AY18)</f>
        <v>0</v>
      </c>
      <c r="H21" s="86">
        <f>SUM(Trésorerie!AZ18:BK18)</f>
        <v>0</v>
      </c>
      <c r="I21" s="8"/>
    </row>
    <row r="22" spans="2:9" ht="14.25" customHeight="1" x14ac:dyDescent="0.3">
      <c r="B22" s="5"/>
      <c r="C22" s="220" t="str">
        <f>+Trésorerie!C19</f>
        <v>Capital investisseurs</v>
      </c>
      <c r="D22" s="86">
        <f>SUM(Trésorerie!D19:O19)</f>
        <v>0</v>
      </c>
      <c r="E22" s="86">
        <f>SUM(Trésorerie!P19:AA19)</f>
        <v>0</v>
      </c>
      <c r="F22" s="86">
        <f>SUM(Trésorerie!AB19:AM19)</f>
        <v>0</v>
      </c>
      <c r="G22" s="86">
        <f>SUM(Trésorerie!AN19:AY19)</f>
        <v>0</v>
      </c>
      <c r="H22" s="86">
        <f>SUM(Trésorerie!AZ19:BK19)</f>
        <v>0</v>
      </c>
      <c r="I22" s="8"/>
    </row>
    <row r="23" spans="2:9" ht="14.25" customHeight="1" x14ac:dyDescent="0.3">
      <c r="B23" s="5"/>
      <c r="C23" s="220" t="s">
        <v>248</v>
      </c>
      <c r="D23" s="86">
        <f t="shared" ref="D23:H23" si="3">D12</f>
        <v>0</v>
      </c>
      <c r="E23" s="86">
        <f t="shared" si="3"/>
        <v>0</v>
      </c>
      <c r="F23" s="86">
        <f t="shared" si="3"/>
        <v>0</v>
      </c>
      <c r="G23" s="86">
        <f t="shared" si="3"/>
        <v>0</v>
      </c>
      <c r="H23" s="86">
        <f t="shared" si="3"/>
        <v>0</v>
      </c>
      <c r="I23" s="8"/>
    </row>
    <row r="24" spans="2:9" ht="14.25" customHeight="1" x14ac:dyDescent="0.3">
      <c r="B24" s="5"/>
      <c r="C24" s="222" t="s">
        <v>249</v>
      </c>
      <c r="D24" s="86">
        <f>SUM(Trésorerie!D27:O27)</f>
        <v>0</v>
      </c>
      <c r="E24" s="86">
        <f>SUM(Trésorerie!P27:AA27)</f>
        <v>0</v>
      </c>
      <c r="F24" s="86">
        <f>SUM(Trésorerie!AB27:AM27)</f>
        <v>0</v>
      </c>
      <c r="G24" s="86">
        <f>SUM(Trésorerie!AN27:AY27)</f>
        <v>0</v>
      </c>
      <c r="H24" s="86">
        <f>SUM(Trésorerie!AZ27:BK27)</f>
        <v>0</v>
      </c>
      <c r="I24" s="8"/>
    </row>
    <row r="25" spans="2:9" ht="14.25" customHeight="1" x14ac:dyDescent="0.3">
      <c r="B25" s="5"/>
      <c r="C25" s="221" t="s">
        <v>250</v>
      </c>
      <c r="D25" s="164">
        <f t="shared" ref="D25:H25" si="4">SUM(D21:D24)</f>
        <v>0</v>
      </c>
      <c r="E25" s="164">
        <f t="shared" si="4"/>
        <v>0</v>
      </c>
      <c r="F25" s="164">
        <f t="shared" si="4"/>
        <v>0</v>
      </c>
      <c r="G25" s="164">
        <f t="shared" si="4"/>
        <v>0</v>
      </c>
      <c r="H25" s="164">
        <f t="shared" si="4"/>
        <v>0</v>
      </c>
      <c r="I25" s="8"/>
    </row>
    <row r="26" spans="2:9" ht="14.25" customHeight="1" x14ac:dyDescent="0.3">
      <c r="B26" s="5"/>
      <c r="C26" s="220" t="s">
        <v>251</v>
      </c>
      <c r="D26" s="86">
        <f>SUM(Trésorerie!D20:O20)</f>
        <v>0</v>
      </c>
      <c r="E26" s="86">
        <f>SUM(Trésorerie!P20:AA20)</f>
        <v>0</v>
      </c>
      <c r="F26" s="86">
        <f>SUM(Trésorerie!AB20:AM20)</f>
        <v>0</v>
      </c>
      <c r="G26" s="86">
        <f>SUM(Trésorerie!AN20:AY20)</f>
        <v>0</v>
      </c>
      <c r="H26" s="86">
        <f>SUM(Trésorerie!AZ20:BK20)</f>
        <v>0</v>
      </c>
      <c r="I26" s="8"/>
    </row>
    <row r="27" spans="2:9" ht="14.25" customHeight="1" x14ac:dyDescent="0.3">
      <c r="B27" s="5"/>
      <c r="C27" s="220" t="s">
        <v>252</v>
      </c>
      <c r="D27" s="86">
        <f>SUM(Trésorerie!D21:O21)</f>
        <v>0.01</v>
      </c>
      <c r="E27" s="86">
        <f>SUM(Trésorerie!P21:AA21)</f>
        <v>0</v>
      </c>
      <c r="F27" s="86">
        <f>SUM(Trésorerie!AB21:AM21)</f>
        <v>0</v>
      </c>
      <c r="G27" s="86">
        <f>SUM(Trésorerie!AN21:AY21)</f>
        <v>0</v>
      </c>
      <c r="H27" s="86">
        <f>SUM(Trésorerie!AZ21:BK21)</f>
        <v>0</v>
      </c>
      <c r="I27" s="8"/>
    </row>
    <row r="28" spans="2:9" ht="14.25" customHeight="1" x14ac:dyDescent="0.3">
      <c r="B28" s="5"/>
      <c r="C28" s="220" t="s">
        <v>253</v>
      </c>
      <c r="D28" s="86">
        <f>SUM(Trésorerie!D52:O52)</f>
        <v>0</v>
      </c>
      <c r="E28" s="86">
        <f>SUM(Trésorerie!P52:AA52)</f>
        <v>0</v>
      </c>
      <c r="F28" s="86">
        <f>SUM(Trésorerie!AB52:AM52)</f>
        <v>0</v>
      </c>
      <c r="G28" s="86">
        <f>SUM(Trésorerie!AN52:AY52)</f>
        <v>0</v>
      </c>
      <c r="H28" s="86">
        <f>SUM(Trésorerie!AZ52:BK52)</f>
        <v>0</v>
      </c>
      <c r="I28" s="8"/>
    </row>
    <row r="29" spans="2:9" ht="14.25" customHeight="1" x14ac:dyDescent="0.3">
      <c r="B29" s="5"/>
      <c r="C29" s="220" t="s">
        <v>254</v>
      </c>
      <c r="D29" s="86">
        <f>SUM(Trésorerie!D32:O32)</f>
        <v>0</v>
      </c>
      <c r="E29" s="86">
        <f>SUM(Trésorerie!P32:AA32)</f>
        <v>0</v>
      </c>
      <c r="F29" s="86">
        <f>SUM(Trésorerie!AB32:AM32)</f>
        <v>0</v>
      </c>
      <c r="G29" s="86">
        <f>SUM(Trésorerie!AN32:AY32)</f>
        <v>0</v>
      </c>
      <c r="H29" s="86">
        <f>SUM(Trésorerie!AZ32:BK32)</f>
        <v>0</v>
      </c>
      <c r="I29" s="8"/>
    </row>
    <row r="30" spans="2:9" ht="14.25" customHeight="1" x14ac:dyDescent="0.3">
      <c r="B30" s="5"/>
      <c r="C30" s="220" t="s">
        <v>255</v>
      </c>
      <c r="D30" s="86">
        <f>SUM(Trésorerie!D23:O23)</f>
        <v>0</v>
      </c>
      <c r="E30" s="86">
        <f>SUM(Trésorerie!P23:AA23)</f>
        <v>0</v>
      </c>
      <c r="F30" s="86">
        <f>SUM(Trésorerie!AB23:AM23)</f>
        <v>0</v>
      </c>
      <c r="G30" s="86">
        <f>SUM(Trésorerie!AN23:AY23)</f>
        <v>0</v>
      </c>
      <c r="H30" s="86">
        <f>SUM(Trésorerie!AZ23:BK23)</f>
        <v>0</v>
      </c>
      <c r="I30" s="8"/>
    </row>
    <row r="31" spans="2:9" ht="14.25" customHeight="1" x14ac:dyDescent="0.3">
      <c r="B31" s="5"/>
      <c r="C31" s="220" t="s">
        <v>256</v>
      </c>
      <c r="D31" s="86">
        <f>IF(('Comptes de résultats'!D36+'Comptes de résultats'!D24-'Comptes de résultats'!D25)&gt;0,'Comptes de résultats'!D36+'Comptes de résultats'!D24-'Comptes de résultats'!D25,0)</f>
        <v>0</v>
      </c>
      <c r="E31" s="86">
        <f>IF(('Comptes de résultats'!E36+'Comptes de résultats'!E24-'Comptes de résultats'!E25)&gt;0,'Comptes de résultats'!E36+'Comptes de résultats'!E24-'Comptes de résultats'!E25,0)</f>
        <v>0</v>
      </c>
      <c r="F31" s="86">
        <f>IF(('Comptes de résultats'!F36+'Comptes de résultats'!F24-'Comptes de résultats'!F25)&gt;0,'Comptes de résultats'!F36+'Comptes de résultats'!F24-'Comptes de résultats'!F25,0)</f>
        <v>0</v>
      </c>
      <c r="G31" s="86">
        <f>IF(('Comptes de résultats'!G36+'Comptes de résultats'!G24-'Comptes de résultats'!G25)&gt;0,'Comptes de résultats'!G36+'Comptes de résultats'!G24-'Comptes de résultats'!G25,0)</f>
        <v>0</v>
      </c>
      <c r="H31" s="86">
        <f>IF(('Comptes de résultats'!H36+'Comptes de résultats'!H24-'Comptes de résultats'!H25)&gt;0,'Comptes de résultats'!H36+'Comptes de résultats'!H24-'Comptes de résultats'!H25,0)</f>
        <v>0</v>
      </c>
      <c r="I31" s="8"/>
    </row>
    <row r="32" spans="2:9" ht="14.25" customHeight="1" x14ac:dyDescent="0.3">
      <c r="B32" s="5"/>
      <c r="C32" s="220" t="s">
        <v>257</v>
      </c>
      <c r="D32" s="86">
        <f>'Comptes de résultats'!D35</f>
        <v>0</v>
      </c>
      <c r="E32" s="86">
        <f>'Comptes de résultats'!E35-(SUM(Trésorerie!P49:AA49)-'Impôts et taxes'!E15)</f>
        <v>0</v>
      </c>
      <c r="F32" s="86">
        <f>'Comptes de résultats'!F35-(SUM(Trésorerie!AB49:AM49)-'Impôts et taxes'!F15)</f>
        <v>0</v>
      </c>
      <c r="G32" s="86">
        <f>'Comptes de résultats'!G35-(SUM(Trésorerie!AN49:AY49)-'Impôts et taxes'!G15)</f>
        <v>0</v>
      </c>
      <c r="H32" s="86">
        <f>'Comptes de résultats'!H35-(SUM(Trésorerie!AZ49:BK49)-'Impôts et taxes'!H15)</f>
        <v>0</v>
      </c>
      <c r="I32" s="8"/>
    </row>
    <row r="33" spans="2:10" ht="14.25" customHeight="1" x14ac:dyDescent="0.3">
      <c r="B33" s="5"/>
      <c r="C33" s="221" t="s">
        <v>258</v>
      </c>
      <c r="D33" s="164">
        <f t="shared" ref="D33:H33" si="5">D25+SUM(D26:D32)</f>
        <v>0.01</v>
      </c>
      <c r="E33" s="164">
        <f t="shared" si="5"/>
        <v>0</v>
      </c>
      <c r="F33" s="164">
        <f t="shared" si="5"/>
        <v>0</v>
      </c>
      <c r="G33" s="164">
        <f t="shared" si="5"/>
        <v>0</v>
      </c>
      <c r="H33" s="164">
        <f t="shared" si="5"/>
        <v>0</v>
      </c>
      <c r="I33" s="8"/>
    </row>
    <row r="34" spans="2:10" ht="14.25" customHeight="1" x14ac:dyDescent="0.3">
      <c r="B34" s="5"/>
      <c r="C34" s="9"/>
      <c r="D34" s="9"/>
      <c r="E34" s="9"/>
      <c r="F34" s="9"/>
      <c r="G34" s="9"/>
      <c r="H34" s="9"/>
      <c r="I34" s="8"/>
    </row>
    <row r="35" spans="2:10" ht="14.25" customHeight="1" x14ac:dyDescent="0.3">
      <c r="B35" s="5"/>
      <c r="C35" s="220" t="s">
        <v>259</v>
      </c>
      <c r="D35" s="86">
        <f t="shared" ref="D35:H35" si="6">D33-D18</f>
        <v>7.9376819929293657E-3</v>
      </c>
      <c r="E35" s="86">
        <f t="shared" si="6"/>
        <v>-2.0684629304393212E-3</v>
      </c>
      <c r="F35" s="86">
        <f t="shared" si="6"/>
        <v>-2.0788052450915178E-3</v>
      </c>
      <c r="G35" s="86">
        <f t="shared" si="6"/>
        <v>-2.0891992713169753E-3</v>
      </c>
      <c r="H35" s="86">
        <f t="shared" si="6"/>
        <v>-2.0996452676735602E-3</v>
      </c>
      <c r="I35" s="8"/>
    </row>
    <row r="36" spans="2:10" ht="14.25" customHeight="1" x14ac:dyDescent="0.3">
      <c r="B36" s="5"/>
      <c r="C36" s="220" t="s">
        <v>260</v>
      </c>
      <c r="D36" s="86">
        <v>0</v>
      </c>
      <c r="E36" s="86">
        <f t="shared" ref="E36:H36" si="7">D37</f>
        <v>7.9376819929293657E-3</v>
      </c>
      <c r="F36" s="86">
        <f t="shared" si="7"/>
        <v>5.8692190624900446E-3</v>
      </c>
      <c r="G36" s="86">
        <f t="shared" si="7"/>
        <v>3.7904138173985268E-3</v>
      </c>
      <c r="H36" s="86">
        <f t="shared" si="7"/>
        <v>1.7012145460815514E-3</v>
      </c>
      <c r="I36" s="8"/>
    </row>
    <row r="37" spans="2:10" ht="14.25" customHeight="1" x14ac:dyDescent="0.3">
      <c r="B37" s="5"/>
      <c r="C37" s="223" t="s">
        <v>261</v>
      </c>
      <c r="D37" s="176">
        <f t="shared" ref="D37:H37" si="8">D36+D35</f>
        <v>7.9376819929293657E-3</v>
      </c>
      <c r="E37" s="176">
        <f t="shared" si="8"/>
        <v>5.8692190624900446E-3</v>
      </c>
      <c r="F37" s="176">
        <f t="shared" si="8"/>
        <v>3.7904138173985268E-3</v>
      </c>
      <c r="G37" s="176">
        <f t="shared" si="8"/>
        <v>1.7012145460815514E-3</v>
      </c>
      <c r="H37" s="176">
        <f t="shared" si="8"/>
        <v>-3.9843072159200877E-4</v>
      </c>
      <c r="I37" s="8"/>
      <c r="J37" s="126" t="s">
        <v>323</v>
      </c>
    </row>
    <row r="38" spans="2:10" ht="14.25" customHeight="1" x14ac:dyDescent="0.3">
      <c r="B38" s="40"/>
      <c r="C38" s="42"/>
      <c r="D38" s="42"/>
      <c r="E38" s="42"/>
      <c r="F38" s="42"/>
      <c r="G38" s="42"/>
      <c r="H38" s="42"/>
      <c r="I38" s="43"/>
    </row>
    <row r="39" spans="2:10" ht="14.25" customHeight="1" x14ac:dyDescent="0.25"/>
    <row r="40" spans="2:10" ht="14.25" customHeight="1" x14ac:dyDescent="0.3">
      <c r="C40" s="126" t="s">
        <v>262</v>
      </c>
      <c r="D40" s="129">
        <f>D37-Trésorerie!O68</f>
        <v>0</v>
      </c>
      <c r="E40" s="129">
        <f>+E37-Trésorerie!AA68</f>
        <v>6.9388939039072284E-18</v>
      </c>
      <c r="F40" s="129">
        <f>+F37-Trésorerie!AM68</f>
        <v>6.9388939039072284E-18</v>
      </c>
      <c r="G40" s="129">
        <f>+G37-Trésorerie!AY68</f>
        <v>6.9388939039072284E-18</v>
      </c>
      <c r="H40" s="129">
        <f>+H37-Trésorerie!BK68</f>
        <v>6.9388939039072284E-18</v>
      </c>
    </row>
    <row r="41" spans="2:10" ht="14.25" customHeight="1" x14ac:dyDescent="0.25"/>
    <row r="42" spans="2:10" ht="14.25" customHeight="1" x14ac:dyDescent="0.25"/>
    <row r="43" spans="2:10" ht="14.25" customHeight="1" x14ac:dyDescent="0.3">
      <c r="C43" s="268" t="s">
        <v>322</v>
      </c>
      <c r="D43" s="267">
        <f>D31-D17</f>
        <v>-1.4144230459747721E-4</v>
      </c>
      <c r="E43" s="267">
        <f>E31-E17</f>
        <v>-1.0881558956749197E-4</v>
      </c>
      <c r="F43" s="267">
        <f>F31-F17</f>
        <v>-7.9603685281223765E-5</v>
      </c>
      <c r="G43" s="267">
        <f>G31-G17</f>
        <v>-4.9645116144457417E-5</v>
      </c>
      <c r="H43" s="267">
        <f>H31-H17</f>
        <v>-1.8924026001356898E-5</v>
      </c>
    </row>
    <row r="44" spans="2:10" ht="14.25" customHeight="1" x14ac:dyDescent="0.3">
      <c r="C44" s="268" t="s">
        <v>321</v>
      </c>
      <c r="D44" s="267">
        <f>SUM(D14:D16)</f>
        <v>1.9208757024731574E-3</v>
      </c>
      <c r="E44" s="267">
        <f>SUM(E14:E16)</f>
        <v>1.9596473408718292E-3</v>
      </c>
      <c r="F44" s="267">
        <f>SUM(F14:F16)</f>
        <v>1.999201559810294E-3</v>
      </c>
      <c r="G44" s="267">
        <f>SUM(G14:G16)</f>
        <v>2.0395541551725179E-3</v>
      </c>
      <c r="H44" s="267">
        <f>SUM(H14:H16)</f>
        <v>2.0807212416722033E-3</v>
      </c>
    </row>
    <row r="45" spans="2:10" ht="14.25" customHeight="1" x14ac:dyDescent="0.3">
      <c r="C45" s="269" t="s">
        <v>320</v>
      </c>
      <c r="D45" s="270">
        <f>D43-D44</f>
        <v>-2.0623180070706345E-3</v>
      </c>
      <c r="E45" s="270">
        <f t="shared" ref="E45:H45" si="9">E43-E44</f>
        <v>-2.0684629304393212E-3</v>
      </c>
      <c r="F45" s="270">
        <f t="shared" si="9"/>
        <v>-2.0788052450915178E-3</v>
      </c>
      <c r="G45" s="270">
        <f t="shared" si="9"/>
        <v>-2.0891992713169753E-3</v>
      </c>
      <c r="H45" s="270">
        <f t="shared" si="9"/>
        <v>-2.0996452676735602E-3</v>
      </c>
    </row>
    <row r="46" spans="2:10" ht="14.25" customHeight="1" x14ac:dyDescent="0.25"/>
    <row r="47" spans="2:10" ht="14.25" customHeight="1" x14ac:dyDescent="0.25"/>
    <row r="48" spans="2:10"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conditionalFormatting sqref="D37:H37">
    <cfRule type="cellIs" dxfId="11" priority="4" operator="lessThan">
      <formula>0</formula>
    </cfRule>
  </conditionalFormatting>
  <conditionalFormatting sqref="D40:H40">
    <cfRule type="cellIs" dxfId="10" priority="5" operator="lessThan">
      <formula>-1</formula>
    </cfRule>
  </conditionalFormatting>
  <conditionalFormatting sqref="D40:H40">
    <cfRule type="cellIs" dxfId="9" priority="6" operator="greaterThan">
      <formula>1</formula>
    </cfRule>
  </conditionalFormatting>
  <conditionalFormatting sqref="D40:H40">
    <cfRule type="cellIs" dxfId="8" priority="7" operator="between">
      <formula>-1</formula>
      <formula>1</formula>
    </cfRule>
  </conditionalFormatting>
  <conditionalFormatting sqref="D45:H45">
    <cfRule type="cellIs" dxfId="7" priority="1" operator="lessThan">
      <formula>-0.01</formula>
    </cfRule>
  </conditionalFormatting>
  <conditionalFormatting sqref="D45:H45">
    <cfRule type="cellIs" dxfId="6" priority="3" operator="greaterThanOrEqual">
      <formula>-0.01</formula>
    </cfRule>
  </conditionalFormatting>
  <pageMargins left="0.7" right="0.7" top="0.75" bottom="0.75" header="0" footer="0"/>
  <pageSetup paperSize="9"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pageSetUpPr fitToPage="1"/>
  </sheetPr>
  <dimension ref="A1:Z1000"/>
  <sheetViews>
    <sheetView showGridLines="0" topLeftCell="A11" workbookViewId="0">
      <selection activeCell="G20" sqref="G20"/>
    </sheetView>
  </sheetViews>
  <sheetFormatPr baseColWidth="10" defaultColWidth="12.59765625" defaultRowHeight="15" customHeight="1" x14ac:dyDescent="0.25"/>
  <cols>
    <col min="1" max="1" width="3.19921875" customWidth="1"/>
    <col min="2" max="2" width="3.09765625" customWidth="1"/>
    <col min="3" max="3" width="27.3984375" customWidth="1"/>
    <col min="4" max="8" width="16.09765625" customWidth="1"/>
    <col min="9" max="9" width="3" customWidth="1"/>
    <col min="10" max="26" width="9.3984375" customWidth="1"/>
  </cols>
  <sheetData>
    <row r="1" spans="1:26" ht="14.25" customHeight="1" x14ac:dyDescent="0.25"/>
    <row r="2" spans="1:26" ht="14.25" customHeight="1" x14ac:dyDescent="0.3">
      <c r="B2" s="1"/>
      <c r="C2" s="2"/>
      <c r="D2" s="2"/>
      <c r="E2" s="2"/>
      <c r="F2" s="2"/>
      <c r="G2" s="2"/>
      <c r="H2" s="2"/>
      <c r="I2" s="3"/>
    </row>
    <row r="3" spans="1:26" ht="14.25" customHeight="1" x14ac:dyDescent="0.3">
      <c r="B3" s="5"/>
      <c r="C3" s="224" t="s">
        <v>263</v>
      </c>
      <c r="D3" s="9"/>
      <c r="E3" s="9"/>
      <c r="F3" s="9"/>
      <c r="G3" s="9"/>
      <c r="H3" s="9"/>
      <c r="I3" s="8"/>
    </row>
    <row r="4" spans="1:26" ht="14.25" customHeight="1" x14ac:dyDescent="0.3">
      <c r="B4" s="5"/>
      <c r="C4" s="9"/>
      <c r="D4" s="9"/>
      <c r="E4" s="9"/>
      <c r="F4" s="9"/>
      <c r="G4" s="9"/>
      <c r="H4" s="9"/>
      <c r="I4" s="8"/>
    </row>
    <row r="5" spans="1:26" ht="14.25" customHeight="1" x14ac:dyDescent="0.3">
      <c r="B5" s="5"/>
      <c r="C5" s="209"/>
      <c r="D5" s="210"/>
      <c r="E5" s="210"/>
      <c r="F5" s="210"/>
      <c r="G5" s="210"/>
      <c r="H5" s="211"/>
      <c r="I5" s="8"/>
    </row>
    <row r="6" spans="1:26" ht="14.25" customHeight="1" x14ac:dyDescent="0.3">
      <c r="B6" s="5"/>
      <c r="C6" s="9"/>
      <c r="D6" s="9"/>
      <c r="E6" s="9"/>
      <c r="F6" s="9"/>
      <c r="G6" s="9"/>
      <c r="H6" s="9"/>
      <c r="I6" s="8"/>
    </row>
    <row r="7" spans="1:26" ht="14.25" customHeight="1" x14ac:dyDescent="0.3">
      <c r="A7" s="225"/>
      <c r="B7" s="226"/>
      <c r="C7" s="9"/>
      <c r="D7" s="227">
        <f>YEAR(CONFIG!D7)</f>
        <v>2021</v>
      </c>
      <c r="E7" s="227">
        <f t="shared" ref="E7:H7" si="0">+D7+1</f>
        <v>2022</v>
      </c>
      <c r="F7" s="227">
        <f t="shared" si="0"/>
        <v>2023</v>
      </c>
      <c r="G7" s="227">
        <f t="shared" si="0"/>
        <v>2024</v>
      </c>
      <c r="H7" s="227">
        <f t="shared" si="0"/>
        <v>2025</v>
      </c>
      <c r="I7" s="229"/>
      <c r="J7" s="225"/>
      <c r="K7" s="225"/>
      <c r="L7" s="225"/>
      <c r="M7" s="225"/>
      <c r="N7" s="225"/>
      <c r="O7" s="225"/>
      <c r="P7" s="225"/>
      <c r="Q7" s="225"/>
      <c r="R7" s="225"/>
      <c r="S7" s="225"/>
      <c r="T7" s="225"/>
      <c r="U7" s="225"/>
      <c r="V7" s="225"/>
      <c r="W7" s="225"/>
      <c r="X7" s="225"/>
      <c r="Y7" s="225"/>
      <c r="Z7" s="225"/>
    </row>
    <row r="8" spans="1:26" ht="14.25" customHeight="1" x14ac:dyDescent="0.3">
      <c r="B8" s="5"/>
      <c r="C8" s="9"/>
      <c r="D8" s="9"/>
      <c r="E8" s="9"/>
      <c r="F8" s="9"/>
      <c r="G8" s="9"/>
      <c r="H8" s="9"/>
      <c r="I8" s="8"/>
    </row>
    <row r="9" spans="1:26" ht="14.25" customHeight="1" x14ac:dyDescent="0.3">
      <c r="A9" s="225"/>
      <c r="B9" s="226"/>
      <c r="C9" s="230" t="s">
        <v>265</v>
      </c>
      <c r="D9" s="231"/>
      <c r="E9" s="231"/>
      <c r="F9" s="231"/>
      <c r="G9" s="231"/>
      <c r="H9" s="232"/>
      <c r="I9" s="229"/>
      <c r="J9" s="225"/>
      <c r="K9" s="225"/>
      <c r="L9" s="225"/>
      <c r="M9" s="225"/>
      <c r="N9" s="225"/>
      <c r="O9" s="225"/>
      <c r="P9" s="225"/>
      <c r="Q9" s="225"/>
      <c r="R9" s="225"/>
      <c r="S9" s="225"/>
      <c r="T9" s="225"/>
      <c r="U9" s="225"/>
      <c r="V9" s="225"/>
      <c r="W9" s="225"/>
      <c r="X9" s="225"/>
      <c r="Y9" s="225"/>
      <c r="Z9" s="225"/>
    </row>
    <row r="10" spans="1:26" ht="15" customHeight="1" x14ac:dyDescent="0.3">
      <c r="A10" s="225"/>
      <c r="B10" s="226"/>
      <c r="C10" s="233" t="s">
        <v>267</v>
      </c>
      <c r="D10" s="234"/>
      <c r="E10" s="234"/>
      <c r="F10" s="234"/>
      <c r="G10" s="234"/>
      <c r="H10" s="235"/>
      <c r="I10" s="229"/>
      <c r="J10" s="225"/>
      <c r="K10" s="225"/>
      <c r="L10" s="225"/>
      <c r="M10" s="225"/>
      <c r="N10" s="225"/>
      <c r="O10" s="225"/>
      <c r="P10" s="225"/>
      <c r="Q10" s="225"/>
      <c r="R10" s="225"/>
      <c r="S10" s="225"/>
      <c r="T10" s="225"/>
      <c r="U10" s="225"/>
      <c r="V10" s="225"/>
      <c r="W10" s="225"/>
      <c r="X10" s="225"/>
      <c r="Y10" s="225"/>
      <c r="Z10" s="225"/>
    </row>
    <row r="11" spans="1:26" ht="15" customHeight="1" x14ac:dyDescent="0.3">
      <c r="A11" s="225"/>
      <c r="B11" s="226"/>
      <c r="C11" s="236" t="s">
        <v>270</v>
      </c>
      <c r="D11" s="237">
        <f>Investissements!P29-'Plan de financement'!D28</f>
        <v>0</v>
      </c>
      <c r="E11" s="237">
        <f>D11+Investissements!AC29-'Plan de financement'!E28</f>
        <v>0</v>
      </c>
      <c r="F11" s="237">
        <f>E11+Investissements!AF29-'Plan de financement'!F28</f>
        <v>0</v>
      </c>
      <c r="G11" s="237">
        <f>F11+Investissements!AI29-'Plan de financement'!G28</f>
        <v>0</v>
      </c>
      <c r="H11" s="237">
        <f>G11+Investissements!AL29-'Plan de financement'!H28</f>
        <v>0</v>
      </c>
      <c r="I11" s="229"/>
      <c r="J11" s="225"/>
      <c r="K11" s="225"/>
      <c r="L11" s="225"/>
      <c r="M11" s="225"/>
      <c r="N11" s="225"/>
      <c r="O11" s="225"/>
      <c r="P11" s="225"/>
      <c r="Q11" s="225"/>
      <c r="R11" s="225"/>
      <c r="S11" s="225"/>
      <c r="T11" s="225"/>
      <c r="U11" s="225"/>
      <c r="V11" s="225"/>
      <c r="W11" s="225"/>
      <c r="X11" s="225"/>
      <c r="Y11" s="225"/>
      <c r="Z11" s="225"/>
    </row>
    <row r="12" spans="1:26" ht="15" customHeight="1" x14ac:dyDescent="0.3">
      <c r="A12" s="225"/>
      <c r="B12" s="226"/>
      <c r="C12" s="238" t="s">
        <v>271</v>
      </c>
      <c r="D12" s="239">
        <f>'Comptes de résultats'!D24</f>
        <v>0</v>
      </c>
      <c r="E12" s="239">
        <f>D12+'Comptes de résultats'!E24</f>
        <v>0</v>
      </c>
      <c r="F12" s="239">
        <f>E12+'Comptes de résultats'!F24</f>
        <v>0</v>
      </c>
      <c r="G12" s="239">
        <f>F12+'Comptes de résultats'!G24</f>
        <v>0</v>
      </c>
      <c r="H12" s="239">
        <f>G12+'Comptes de résultats'!H24</f>
        <v>0</v>
      </c>
      <c r="I12" s="229"/>
      <c r="J12" s="225"/>
      <c r="K12" s="225"/>
      <c r="L12" s="225"/>
      <c r="M12" s="225"/>
      <c r="N12" s="225"/>
      <c r="O12" s="225"/>
      <c r="P12" s="225"/>
      <c r="Q12" s="225"/>
      <c r="R12" s="225"/>
      <c r="S12" s="225"/>
      <c r="T12" s="225"/>
      <c r="U12" s="225"/>
      <c r="V12" s="225"/>
      <c r="W12" s="225"/>
      <c r="X12" s="225"/>
      <c r="Y12" s="225"/>
      <c r="Z12" s="225"/>
    </row>
    <row r="13" spans="1:26" ht="15" customHeight="1" x14ac:dyDescent="0.3">
      <c r="A13" s="225"/>
      <c r="B13" s="226"/>
      <c r="C13" s="241" t="s">
        <v>273</v>
      </c>
      <c r="D13" s="237">
        <f t="shared" ref="D13:H13" si="1">D11-D12</f>
        <v>0</v>
      </c>
      <c r="E13" s="237">
        <f t="shared" si="1"/>
        <v>0</v>
      </c>
      <c r="F13" s="237">
        <f t="shared" si="1"/>
        <v>0</v>
      </c>
      <c r="G13" s="237">
        <f t="shared" si="1"/>
        <v>0</v>
      </c>
      <c r="H13" s="237">
        <f t="shared" si="1"/>
        <v>0</v>
      </c>
      <c r="I13" s="229"/>
      <c r="J13" s="225"/>
      <c r="K13" s="225"/>
      <c r="L13" s="225"/>
      <c r="M13" s="225"/>
      <c r="N13" s="225"/>
      <c r="O13" s="225"/>
      <c r="P13" s="225"/>
      <c r="Q13" s="225"/>
      <c r="R13" s="225"/>
      <c r="S13" s="225"/>
      <c r="T13" s="225"/>
      <c r="U13" s="225"/>
      <c r="V13" s="225"/>
      <c r="W13" s="225"/>
      <c r="X13" s="225"/>
      <c r="Y13" s="225"/>
      <c r="Z13" s="225"/>
    </row>
    <row r="14" spans="1:26" ht="15" customHeight="1" x14ac:dyDescent="0.3">
      <c r="A14" s="225"/>
      <c r="B14" s="226"/>
      <c r="C14" s="242" t="s">
        <v>274</v>
      </c>
      <c r="D14" s="243">
        <f t="shared" ref="D14:H14" si="2">D13</f>
        <v>0</v>
      </c>
      <c r="E14" s="243">
        <f t="shared" si="2"/>
        <v>0</v>
      </c>
      <c r="F14" s="243">
        <f t="shared" si="2"/>
        <v>0</v>
      </c>
      <c r="G14" s="243">
        <f t="shared" si="2"/>
        <v>0</v>
      </c>
      <c r="H14" s="243">
        <f t="shared" si="2"/>
        <v>0</v>
      </c>
      <c r="I14" s="229"/>
      <c r="J14" s="225"/>
      <c r="K14" s="225"/>
      <c r="L14" s="225"/>
      <c r="M14" s="225"/>
      <c r="N14" s="225"/>
      <c r="O14" s="225"/>
      <c r="P14" s="225"/>
      <c r="Q14" s="225"/>
      <c r="R14" s="225"/>
      <c r="S14" s="225"/>
      <c r="T14" s="225"/>
      <c r="U14" s="225"/>
      <c r="V14" s="225"/>
      <c r="W14" s="225"/>
      <c r="X14" s="225"/>
      <c r="Y14" s="225"/>
      <c r="Z14" s="225"/>
    </row>
    <row r="15" spans="1:26" ht="15" customHeight="1" x14ac:dyDescent="0.3">
      <c r="A15" s="225"/>
      <c r="B15" s="226"/>
      <c r="C15" s="233" t="s">
        <v>275</v>
      </c>
      <c r="D15" s="234"/>
      <c r="E15" s="234"/>
      <c r="F15" s="234"/>
      <c r="G15" s="234"/>
      <c r="H15" s="235"/>
      <c r="I15" s="229"/>
      <c r="J15" s="225"/>
      <c r="K15" s="225"/>
      <c r="L15" s="225"/>
      <c r="M15" s="225"/>
      <c r="N15" s="225"/>
      <c r="O15" s="225"/>
      <c r="P15" s="225"/>
      <c r="Q15" s="225"/>
      <c r="R15" s="225"/>
      <c r="S15" s="225"/>
      <c r="T15" s="225"/>
      <c r="U15" s="225"/>
      <c r="V15" s="225"/>
      <c r="W15" s="225"/>
      <c r="X15" s="225"/>
      <c r="Y15" s="225"/>
      <c r="Z15" s="225"/>
    </row>
    <row r="16" spans="1:26" ht="14.25" customHeight="1" x14ac:dyDescent="0.3">
      <c r="A16" s="225"/>
      <c r="B16" s="226"/>
      <c r="C16" s="241" t="s">
        <v>277</v>
      </c>
      <c r="D16" s="237">
        <f>SUM(Trésorerie!D43:O43)</f>
        <v>0</v>
      </c>
      <c r="E16" s="237">
        <f>D16+SUM(Trésorerie!P43:AA43)</f>
        <v>0</v>
      </c>
      <c r="F16" s="237">
        <f>E16+SUM(Trésorerie!AB43:AM43)</f>
        <v>0</v>
      </c>
      <c r="G16" s="237">
        <f>F16+SUM(Trésorerie!AN43:AY43)</f>
        <v>0</v>
      </c>
      <c r="H16" s="237">
        <f>G16+SUM(Trésorerie!AZ43:BK43)</f>
        <v>0</v>
      </c>
      <c r="I16" s="229"/>
      <c r="J16" s="225"/>
      <c r="K16" s="225"/>
      <c r="L16" s="225"/>
      <c r="M16" s="225"/>
      <c r="N16" s="225"/>
      <c r="O16" s="225"/>
      <c r="P16" s="225"/>
      <c r="Q16" s="225"/>
      <c r="R16" s="225"/>
      <c r="S16" s="225"/>
      <c r="T16" s="225"/>
      <c r="U16" s="225"/>
      <c r="V16" s="225"/>
      <c r="W16" s="225"/>
      <c r="X16" s="225"/>
      <c r="Y16" s="225"/>
      <c r="Z16" s="225"/>
    </row>
    <row r="17" spans="1:26" ht="15" customHeight="1" x14ac:dyDescent="0.3">
      <c r="A17" s="225"/>
      <c r="B17" s="226"/>
      <c r="C17" s="244" t="s">
        <v>278</v>
      </c>
      <c r="D17" s="237">
        <f>BFR!O42</f>
        <v>0</v>
      </c>
      <c r="E17" s="237">
        <f>BFR!AA42</f>
        <v>0</v>
      </c>
      <c r="F17" s="237">
        <f>BFR!AM42</f>
        <v>0</v>
      </c>
      <c r="G17" s="237">
        <f>BFR!AY42</f>
        <v>0</v>
      </c>
      <c r="H17" s="237">
        <f>BFR!BK42</f>
        <v>0</v>
      </c>
      <c r="I17" s="229"/>
      <c r="J17" s="225"/>
      <c r="K17" s="225"/>
      <c r="L17" s="225"/>
      <c r="M17" s="225"/>
      <c r="N17" s="225"/>
      <c r="O17" s="225"/>
      <c r="P17" s="225"/>
      <c r="Q17" s="225"/>
      <c r="R17" s="225"/>
      <c r="S17" s="225"/>
      <c r="T17" s="225"/>
      <c r="U17" s="225"/>
      <c r="V17" s="225"/>
      <c r="W17" s="225"/>
      <c r="X17" s="225"/>
      <c r="Y17" s="225"/>
      <c r="Z17" s="225"/>
    </row>
    <row r="18" spans="1:26" ht="14.25" customHeight="1" x14ac:dyDescent="0.3">
      <c r="A18" s="225"/>
      <c r="B18" s="226"/>
      <c r="C18" s="244" t="s">
        <v>279</v>
      </c>
      <c r="D18" s="237">
        <f>TVA!O24</f>
        <v>0</v>
      </c>
      <c r="E18" s="237">
        <f>TVA!AA24</f>
        <v>0</v>
      </c>
      <c r="F18" s="237">
        <f>TVA!AM24</f>
        <v>0</v>
      </c>
      <c r="G18" s="237">
        <f>TVA!AY24</f>
        <v>0</v>
      </c>
      <c r="H18" s="237">
        <f>TVA!BK24</f>
        <v>0</v>
      </c>
      <c r="I18" s="229"/>
      <c r="J18" s="225"/>
      <c r="K18" s="225"/>
      <c r="L18" s="225"/>
      <c r="M18" s="225"/>
      <c r="N18" s="225"/>
      <c r="O18" s="225"/>
      <c r="P18" s="225"/>
      <c r="Q18" s="225"/>
      <c r="R18" s="225"/>
      <c r="S18" s="225"/>
      <c r="T18" s="225"/>
      <c r="U18" s="225"/>
      <c r="V18" s="225"/>
      <c r="W18" s="225"/>
      <c r="X18" s="225"/>
      <c r="Y18" s="225"/>
      <c r="Z18" s="225"/>
    </row>
    <row r="19" spans="1:26" ht="14.25" customHeight="1" x14ac:dyDescent="0.3">
      <c r="A19" s="225"/>
      <c r="B19" s="226"/>
      <c r="C19" s="241" t="s">
        <v>280</v>
      </c>
      <c r="D19" s="237"/>
      <c r="E19" s="237">
        <f>IF('Comptes de résultats'!E35-'Comptes de résultats'!D35&gt;0,"",-('Comptes de résultats'!E35-'Comptes de résultats'!D35))</f>
        <v>0</v>
      </c>
      <c r="F19" s="237">
        <f>IF('Comptes de résultats'!F35-'Comptes de résultats'!E35&gt;0,"",-('Comptes de résultats'!F35-'Comptes de résultats'!E35))</f>
        <v>0</v>
      </c>
      <c r="G19" s="237">
        <f>IF('Comptes de résultats'!G35-'Comptes de résultats'!F35&gt;0,"",-('Comptes de résultats'!G35-'Comptes de résultats'!F35))</f>
        <v>0</v>
      </c>
      <c r="H19" s="237">
        <f>IF('Comptes de résultats'!H35-'Comptes de résultats'!G35&gt;0,"",-('Comptes de résultats'!H35-'Comptes de résultats'!G35))</f>
        <v>0</v>
      </c>
      <c r="I19" s="229"/>
      <c r="J19" s="225"/>
      <c r="K19" s="225"/>
      <c r="L19" s="225"/>
      <c r="M19" s="225"/>
      <c r="N19" s="225"/>
      <c r="O19" s="225"/>
      <c r="P19" s="225"/>
      <c r="Q19" s="225"/>
      <c r="R19" s="225"/>
      <c r="S19" s="225"/>
      <c r="T19" s="225"/>
      <c r="U19" s="225"/>
      <c r="V19" s="225"/>
      <c r="W19" s="225"/>
      <c r="X19" s="225"/>
      <c r="Y19" s="225"/>
      <c r="Z19" s="225"/>
    </row>
    <row r="20" spans="1:26" ht="15" customHeight="1" x14ac:dyDescent="0.3">
      <c r="A20" s="225"/>
      <c r="B20" s="226"/>
      <c r="C20" s="248" t="s">
        <v>215</v>
      </c>
      <c r="D20" s="237">
        <f>Trésorerie!O68</f>
        <v>7.9376819929293588E-3</v>
      </c>
      <c r="E20" s="237">
        <f>Trésorerie!AA68</f>
        <v>5.8692190624900376E-3</v>
      </c>
      <c r="F20" s="237">
        <f>Trésorerie!AM68</f>
        <v>3.7904138173985198E-3</v>
      </c>
      <c r="G20" s="237">
        <f>Trésorerie!AY68</f>
        <v>1.7012145460815445E-3</v>
      </c>
      <c r="H20" s="237">
        <f>Trésorerie!BK68</f>
        <v>-3.9843072159201571E-4</v>
      </c>
      <c r="I20" s="229"/>
      <c r="J20" s="225"/>
      <c r="K20" s="225"/>
      <c r="L20" s="225"/>
      <c r="M20" s="225"/>
      <c r="N20" s="225"/>
      <c r="O20" s="225"/>
      <c r="P20" s="225"/>
      <c r="Q20" s="225"/>
      <c r="R20" s="225"/>
      <c r="S20" s="225"/>
      <c r="T20" s="225"/>
      <c r="U20" s="225"/>
      <c r="V20" s="225"/>
      <c r="W20" s="225"/>
      <c r="X20" s="225"/>
      <c r="Y20" s="225"/>
      <c r="Z20" s="225"/>
    </row>
    <row r="21" spans="1:26" ht="15" customHeight="1" x14ac:dyDescent="0.3">
      <c r="A21" s="225"/>
      <c r="B21" s="226"/>
      <c r="C21" s="242" t="s">
        <v>282</v>
      </c>
      <c r="D21" s="243">
        <f t="shared" ref="D21:H21" si="3">SUM(D16:D20)</f>
        <v>7.9376819929293588E-3</v>
      </c>
      <c r="E21" s="243">
        <f t="shared" si="3"/>
        <v>5.8692190624900376E-3</v>
      </c>
      <c r="F21" s="243">
        <f t="shared" si="3"/>
        <v>3.7904138173985198E-3</v>
      </c>
      <c r="G21" s="243">
        <f t="shared" si="3"/>
        <v>1.7012145460815445E-3</v>
      </c>
      <c r="H21" s="243">
        <f t="shared" si="3"/>
        <v>-3.9843072159201571E-4</v>
      </c>
      <c r="I21" s="229"/>
      <c r="J21" s="225"/>
      <c r="K21" s="225"/>
      <c r="L21" s="225"/>
      <c r="M21" s="225"/>
      <c r="N21" s="225"/>
      <c r="O21" s="225"/>
      <c r="P21" s="225"/>
      <c r="Q21" s="225"/>
      <c r="R21" s="225"/>
      <c r="S21" s="225"/>
      <c r="T21" s="225"/>
      <c r="U21" s="225"/>
      <c r="V21" s="225"/>
      <c r="W21" s="225"/>
      <c r="X21" s="225"/>
      <c r="Y21" s="225"/>
      <c r="Z21" s="225"/>
    </row>
    <row r="22" spans="1:26" ht="15" customHeight="1" x14ac:dyDescent="0.3">
      <c r="B22" s="5"/>
      <c r="C22" s="242" t="s">
        <v>283</v>
      </c>
      <c r="D22" s="243">
        <f t="shared" ref="D22:H22" si="4">D14+D21</f>
        <v>7.9376819929293588E-3</v>
      </c>
      <c r="E22" s="243">
        <f t="shared" si="4"/>
        <v>5.8692190624900376E-3</v>
      </c>
      <c r="F22" s="243">
        <f t="shared" si="4"/>
        <v>3.7904138173985198E-3</v>
      </c>
      <c r="G22" s="243">
        <f t="shared" si="4"/>
        <v>1.7012145460815445E-3</v>
      </c>
      <c r="H22" s="243">
        <f t="shared" si="4"/>
        <v>-3.9843072159201571E-4</v>
      </c>
      <c r="I22" s="8"/>
    </row>
    <row r="23" spans="1:26" ht="14.25" customHeight="1" x14ac:dyDescent="0.3">
      <c r="B23" s="5"/>
      <c r="C23" s="9"/>
      <c r="D23" s="9"/>
      <c r="E23" s="9"/>
      <c r="F23" s="9"/>
      <c r="G23" s="9"/>
      <c r="H23" s="9"/>
      <c r="I23" s="8"/>
    </row>
    <row r="24" spans="1:26" ht="14.25" customHeight="1" x14ac:dyDescent="0.3">
      <c r="B24" s="5"/>
      <c r="C24" s="230" t="s">
        <v>284</v>
      </c>
      <c r="D24" s="231"/>
      <c r="E24" s="231"/>
      <c r="F24" s="231"/>
      <c r="G24" s="231"/>
      <c r="H24" s="232"/>
      <c r="I24" s="8"/>
    </row>
    <row r="25" spans="1:26" ht="14.25" customHeight="1" x14ac:dyDescent="0.3">
      <c r="B25" s="5"/>
      <c r="C25" s="233" t="s">
        <v>285</v>
      </c>
      <c r="D25" s="234"/>
      <c r="E25" s="234"/>
      <c r="F25" s="234"/>
      <c r="G25" s="234"/>
      <c r="H25" s="235"/>
      <c r="I25" s="8"/>
    </row>
    <row r="26" spans="1:26" ht="14.25" customHeight="1" x14ac:dyDescent="0.3">
      <c r="B26" s="5"/>
      <c r="C26" s="238" t="s">
        <v>286</v>
      </c>
      <c r="D26" s="237">
        <f>SUM(Trésorerie!D18:O18)+SUM(Trésorerie!D19:O19)+Investissements!P9</f>
        <v>0</v>
      </c>
      <c r="E26" s="237">
        <f>D26+SUM(Trésorerie!P18:AA18)+SUM(Trésorerie!P19:AA19)+Investissements!AC9</f>
        <v>0</v>
      </c>
      <c r="F26" s="237">
        <f>E26+SUM(Trésorerie!AB18:AM18)+SUM(Trésorerie!AB19:AM19)+Investissements!AF9</f>
        <v>0</v>
      </c>
      <c r="G26" s="237">
        <f>F26+SUM(Trésorerie!AN18:AY18)+SUM(Trésorerie!AN19:AY19)+Investissements!AI9</f>
        <v>0</v>
      </c>
      <c r="H26" s="237">
        <f>G26+SUM(Trésorerie!AZ18:BK18)+SUM(Trésorerie!AZ19:BK19)+Investissements!AL9</f>
        <v>0</v>
      </c>
      <c r="I26" s="8"/>
    </row>
    <row r="27" spans="1:26" ht="14.25" customHeight="1" x14ac:dyDescent="0.3">
      <c r="B27" s="5"/>
      <c r="C27" s="238" t="s">
        <v>287</v>
      </c>
      <c r="D27" s="237">
        <f>'Comptes de résultats'!D36</f>
        <v>-1.4144230459747721E-4</v>
      </c>
      <c r="E27" s="237">
        <f>D27+'Comptes de résultats'!E36</f>
        <v>-2.5025789416496921E-4</v>
      </c>
      <c r="F27" s="237">
        <f>E27+'Comptes de résultats'!F36</f>
        <v>-3.2986157944619299E-4</v>
      </c>
      <c r="G27" s="237">
        <f>F27+'Comptes de résultats'!G36</f>
        <v>-3.795066955906504E-4</v>
      </c>
      <c r="H27" s="237">
        <f>G27+'Comptes de résultats'!H36</f>
        <v>-3.984307215920073E-4</v>
      </c>
      <c r="I27" s="8"/>
    </row>
    <row r="28" spans="1:26" ht="14.25" customHeight="1" x14ac:dyDescent="0.3">
      <c r="B28" s="5"/>
      <c r="C28" s="244" t="s">
        <v>288</v>
      </c>
      <c r="D28" s="237">
        <f>+'Plan de financement'!D30-'Comptes de résultats'!D25</f>
        <v>0</v>
      </c>
      <c r="E28" s="237">
        <f>+D28+'Plan de financement'!E30-'Comptes de résultats'!E25</f>
        <v>0</v>
      </c>
      <c r="F28" s="237">
        <f>+E28+'Plan de financement'!F30-'Comptes de résultats'!F25</f>
        <v>0</v>
      </c>
      <c r="G28" s="237">
        <f>+F28+'Plan de financement'!G30-'Comptes de résultats'!G25</f>
        <v>0</v>
      </c>
      <c r="H28" s="237">
        <f>+G28+'Plan de financement'!H30-'Comptes de résultats'!H25</f>
        <v>0</v>
      </c>
      <c r="I28" s="8"/>
    </row>
    <row r="29" spans="1:26" ht="14.25" customHeight="1" x14ac:dyDescent="0.3">
      <c r="B29" s="5"/>
      <c r="C29" s="222" t="s">
        <v>289</v>
      </c>
      <c r="D29" s="237">
        <f>SUM(Trésorerie!D27:O27)-SUM(Trésorerie!D55:O55)</f>
        <v>0</v>
      </c>
      <c r="E29" s="237">
        <f>D29+SUM(Trésorerie!P27:AA27)-SUM(Trésorerie!P55:AA55)</f>
        <v>0</v>
      </c>
      <c r="F29" s="237">
        <f>E29+SUM(Trésorerie!AB27:AM27)-SUM(Trésorerie!AB55:AM55)</f>
        <v>0</v>
      </c>
      <c r="G29" s="237">
        <f>F29+SUM(Trésorerie!AN27:AY27)-SUM(Trésorerie!AN55:AY55)</f>
        <v>0</v>
      </c>
      <c r="H29" s="237">
        <f>G29+SUM(Trésorerie!AZ27:BK27)-SUM(Trésorerie!AZ55:BK55)</f>
        <v>0</v>
      </c>
      <c r="I29" s="8"/>
    </row>
    <row r="30" spans="1:26" ht="14.25" customHeight="1" x14ac:dyDescent="0.3">
      <c r="B30" s="5"/>
      <c r="C30" s="242" t="s">
        <v>290</v>
      </c>
      <c r="D30" s="243">
        <f t="shared" ref="D30:H30" si="5">SUM(D26:D29)</f>
        <v>-1.4144230459747721E-4</v>
      </c>
      <c r="E30" s="243">
        <f t="shared" si="5"/>
        <v>-2.5025789416496921E-4</v>
      </c>
      <c r="F30" s="243">
        <f t="shared" si="5"/>
        <v>-3.2986157944619299E-4</v>
      </c>
      <c r="G30" s="243">
        <f t="shared" si="5"/>
        <v>-3.795066955906504E-4</v>
      </c>
      <c r="H30" s="243">
        <f t="shared" si="5"/>
        <v>-3.984307215920073E-4</v>
      </c>
      <c r="I30" s="8"/>
    </row>
    <row r="31" spans="1:26" ht="14.25" customHeight="1" x14ac:dyDescent="0.3">
      <c r="B31" s="5"/>
      <c r="C31" s="233" t="s">
        <v>291</v>
      </c>
      <c r="D31" s="234"/>
      <c r="E31" s="234"/>
      <c r="F31" s="234"/>
      <c r="G31" s="234"/>
      <c r="H31" s="235"/>
      <c r="I31" s="8"/>
    </row>
    <row r="32" spans="1:26" ht="14.25" customHeight="1" x14ac:dyDescent="0.3">
      <c r="B32" s="5"/>
      <c r="C32" s="257" t="s">
        <v>292</v>
      </c>
      <c r="D32" s="237">
        <f>SUM(Trésorerie!D20:O21)+SUM(Trésorerie!D32:O32)-SUM(Trésorerie!D53:O54)-SUM(Trésorerie!D60:O60)+'Comptes de résultats'!D29</f>
        <v>8.0791242975268435E-3</v>
      </c>
      <c r="E32" s="237">
        <f>D32+SUM(Trésorerie!P20:AA21)+SUM(Trésorerie!P32:AA32)-SUM(Trésorerie!P53:AA54)-SUM(Trésorerie!P60:AA60)+'Comptes de résultats'!E29</f>
        <v>6.1194769566550143E-3</v>
      </c>
      <c r="F32" s="237">
        <f>E32+SUM(Trésorerie!AB20:AM21)+SUM(Trésorerie!AB32:AM32)-SUM(Trésorerie!AB53:AM54)-SUM(Trésorerie!AB60:AM60)+'Comptes de résultats'!F29</f>
        <v>4.1202753968447199E-3</v>
      </c>
      <c r="G32" s="237">
        <f>F32+SUM(Trésorerie!AN20:AY21)+SUM(Trésorerie!AN32:AY32)-SUM(Trésorerie!AN53:AY54)-SUM(Trésorerie!AN60:AY60)+'Comptes de résultats'!G29</f>
        <v>2.080721241672202E-3</v>
      </c>
      <c r="H32" s="237">
        <f>G32+SUM(Trésorerie!AZ20:BK21)+SUM(Trésorerie!AZ32:BK32)-SUM(Trésorerie!AZ53:BK54)-SUM(Trésorerie!AZ60:BK60)+'Comptes de résultats'!H29</f>
        <v>-1.3010426069826053E-18</v>
      </c>
      <c r="I32" s="8"/>
    </row>
    <row r="33" spans="2:9" ht="14.25" customHeight="1" x14ac:dyDescent="0.3">
      <c r="B33" s="5"/>
      <c r="C33" s="238" t="s">
        <v>293</v>
      </c>
      <c r="D33" s="237">
        <f>BFR!O61</f>
        <v>0</v>
      </c>
      <c r="E33" s="237">
        <f>BFR!AA61</f>
        <v>0</v>
      </c>
      <c r="F33" s="237">
        <f>BFR!AM61</f>
        <v>0</v>
      </c>
      <c r="G33" s="237">
        <f>BFR!AY61</f>
        <v>0</v>
      </c>
      <c r="H33" s="237">
        <f>BFR!BK61</f>
        <v>0</v>
      </c>
      <c r="I33" s="8"/>
    </row>
    <row r="34" spans="2:9" ht="14.25" customHeight="1" x14ac:dyDescent="0.3">
      <c r="B34" s="5"/>
      <c r="C34" s="238" t="s">
        <v>294</v>
      </c>
      <c r="D34" s="237">
        <f>TVA!O43</f>
        <v>0</v>
      </c>
      <c r="E34" s="237">
        <f>TVA!AA43</f>
        <v>0</v>
      </c>
      <c r="F34" s="237">
        <f>TVA!AM43</f>
        <v>0</v>
      </c>
      <c r="G34" s="237">
        <f>TVA!AY43</f>
        <v>0</v>
      </c>
      <c r="H34" s="237">
        <f>TVA!BK43</f>
        <v>0</v>
      </c>
      <c r="I34" s="8"/>
    </row>
    <row r="35" spans="2:9" ht="14.25" customHeight="1" x14ac:dyDescent="0.3">
      <c r="B35" s="5"/>
      <c r="C35" s="238" t="s">
        <v>257</v>
      </c>
      <c r="D35" s="237">
        <f>'Comptes de résultats'!D35</f>
        <v>0</v>
      </c>
      <c r="E35" s="237">
        <f>IF('Comptes de résultats'!E35-'Comptes de résultats'!D35&lt;0,"",'Comptes de résultats'!E35-'Comptes de résultats'!D35)</f>
        <v>0</v>
      </c>
      <c r="F35" s="237">
        <f>IF('Comptes de résultats'!F35-'Comptes de résultats'!E35&lt;0,"",'Comptes de résultats'!F35-'Comptes de résultats'!E35)</f>
        <v>0</v>
      </c>
      <c r="G35" s="237">
        <f>IF('Comptes de résultats'!G35-'Comptes de résultats'!F35&lt;0,"",'Comptes de résultats'!G35-'Comptes de résultats'!F35)</f>
        <v>0</v>
      </c>
      <c r="H35" s="237">
        <f>IF('Comptes de résultats'!H35-'Comptes de résultats'!G35&lt;0,"",'Comptes de résultats'!H35-'Comptes de résultats'!G35)</f>
        <v>0</v>
      </c>
      <c r="I35" s="8"/>
    </row>
    <row r="36" spans="2:9" ht="14.25" customHeight="1" x14ac:dyDescent="0.3">
      <c r="B36" s="5"/>
      <c r="C36" s="242" t="s">
        <v>295</v>
      </c>
      <c r="D36" s="243">
        <f t="shared" ref="D36:H36" si="6">SUM(D32:D35)</f>
        <v>8.0791242975268435E-3</v>
      </c>
      <c r="E36" s="243">
        <f t="shared" si="6"/>
        <v>6.1194769566550143E-3</v>
      </c>
      <c r="F36" s="243">
        <f t="shared" si="6"/>
        <v>4.1202753968447199E-3</v>
      </c>
      <c r="G36" s="243">
        <f t="shared" si="6"/>
        <v>2.080721241672202E-3</v>
      </c>
      <c r="H36" s="243">
        <f t="shared" si="6"/>
        <v>-1.3010426069826053E-18</v>
      </c>
      <c r="I36" s="8"/>
    </row>
    <row r="37" spans="2:9" ht="14.25" customHeight="1" x14ac:dyDescent="0.3">
      <c r="B37" s="5"/>
      <c r="C37" s="242" t="s">
        <v>296</v>
      </c>
      <c r="D37" s="243">
        <f t="shared" ref="D37:H37" si="7">D30+D36</f>
        <v>7.9376819929293657E-3</v>
      </c>
      <c r="E37" s="243">
        <f t="shared" si="7"/>
        <v>5.8692190624900454E-3</v>
      </c>
      <c r="F37" s="243">
        <f t="shared" si="7"/>
        <v>3.7904138173985268E-3</v>
      </c>
      <c r="G37" s="243">
        <f t="shared" si="7"/>
        <v>1.7012145460815517E-3</v>
      </c>
      <c r="H37" s="243">
        <f t="shared" si="7"/>
        <v>-3.984307215920086E-4</v>
      </c>
      <c r="I37" s="8"/>
    </row>
    <row r="38" spans="2:9" ht="14.25" customHeight="1" x14ac:dyDescent="0.3">
      <c r="B38" s="40"/>
      <c r="C38" s="42"/>
      <c r="D38" s="42"/>
      <c r="E38" s="42"/>
      <c r="F38" s="42"/>
      <c r="G38" s="42"/>
      <c r="H38" s="42"/>
      <c r="I38" s="43"/>
    </row>
    <row r="39" spans="2:9" ht="14.25" customHeight="1" x14ac:dyDescent="0.3">
      <c r="F39" s="205"/>
      <c r="G39" s="205"/>
      <c r="H39" s="205"/>
    </row>
    <row r="40" spans="2:9" ht="14.25" customHeight="1" x14ac:dyDescent="0.3">
      <c r="C40" s="126" t="s">
        <v>297</v>
      </c>
      <c r="D40" s="129">
        <f t="shared" ref="D40:H40" si="8">+D37-D22</f>
        <v>0</v>
      </c>
      <c r="E40" s="129">
        <f t="shared" si="8"/>
        <v>7.8062556418956319E-18</v>
      </c>
      <c r="F40" s="129">
        <f t="shared" si="8"/>
        <v>6.9388939039072284E-18</v>
      </c>
      <c r="G40" s="129">
        <f t="shared" si="8"/>
        <v>7.1557343384043293E-18</v>
      </c>
      <c r="H40" s="129">
        <f t="shared" si="8"/>
        <v>7.101524229780054E-18</v>
      </c>
    </row>
    <row r="41" spans="2:9" ht="14.25" customHeight="1" x14ac:dyDescent="0.25"/>
    <row r="42" spans="2:9" ht="14.25" customHeight="1" x14ac:dyDescent="0.25"/>
    <row r="43" spans="2:9" ht="14.25" customHeight="1" x14ac:dyDescent="0.25"/>
    <row r="44" spans="2:9" ht="14.25" customHeight="1" x14ac:dyDescent="0.25"/>
    <row r="45" spans="2:9" ht="14.25" customHeight="1" x14ac:dyDescent="0.25"/>
    <row r="46" spans="2:9" ht="14.25" customHeight="1" x14ac:dyDescent="0.25"/>
    <row r="47" spans="2:9" ht="14.25" customHeight="1" x14ac:dyDescent="0.25"/>
    <row r="48" spans="2:9"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conditionalFormatting sqref="D40:H40">
    <cfRule type="cellIs" dxfId="33" priority="1" operator="lessThan">
      <formula>-1</formula>
    </cfRule>
  </conditionalFormatting>
  <conditionalFormatting sqref="D40:H40">
    <cfRule type="cellIs" dxfId="32" priority="2" operator="greaterThan">
      <formula>1</formula>
    </cfRule>
  </conditionalFormatting>
  <conditionalFormatting sqref="D40:H40">
    <cfRule type="cellIs" dxfId="31" priority="3" operator="between">
      <formula>-1</formula>
      <formula>1</formula>
    </cfRule>
  </conditionalFormatting>
  <pageMargins left="0.7" right="0.7" top="0.75" bottom="0.75"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B1:BL1000"/>
  <sheetViews>
    <sheetView showGridLines="0" workbookViewId="0">
      <pane xSplit="3" topLeftCell="D1" activePane="topRight" state="frozen"/>
      <selection pane="topRight" activeCell="E2" sqref="E2"/>
    </sheetView>
  </sheetViews>
  <sheetFormatPr baseColWidth="10" defaultColWidth="12.59765625" defaultRowHeight="15" customHeight="1" x14ac:dyDescent="0.25"/>
  <cols>
    <col min="1" max="1" width="3.09765625" customWidth="1"/>
    <col min="2" max="2" width="3.3984375" customWidth="1"/>
    <col min="3" max="3" width="31.19921875" customWidth="1"/>
    <col min="4" max="63" width="9.3984375" customWidth="1"/>
    <col min="64" max="64" width="2.69921875" customWidth="1"/>
  </cols>
  <sheetData>
    <row r="1" spans="2:64" ht="14.25" customHeight="1" x14ac:dyDescent="0.25"/>
    <row r="2" spans="2:64" ht="14.25" customHeight="1" x14ac:dyDescent="0.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3"/>
    </row>
    <row r="3" spans="2:64" ht="14.25" customHeight="1" x14ac:dyDescent="0.3">
      <c r="B3" s="5"/>
      <c r="C3" s="79" t="s">
        <v>93</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8"/>
    </row>
    <row r="4" spans="2:64" ht="14.25" customHeight="1" x14ac:dyDescent="0.3">
      <c r="B4" s="5"/>
      <c r="C4" s="67"/>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8"/>
    </row>
    <row r="5" spans="2:64" ht="14.25" customHeight="1" x14ac:dyDescent="0.3">
      <c r="B5" s="5"/>
      <c r="C5" s="295" t="s">
        <v>298</v>
      </c>
      <c r="D5" s="278"/>
      <c r="E5" s="278"/>
      <c r="F5" s="278"/>
      <c r="G5" s="278"/>
      <c r="H5" s="278"/>
      <c r="I5" s="278"/>
      <c r="J5" s="278"/>
      <c r="K5" s="272"/>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8"/>
    </row>
    <row r="6" spans="2:64" ht="14.25" customHeight="1" x14ac:dyDescent="0.3">
      <c r="B6" s="5"/>
      <c r="C6" s="67"/>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8"/>
    </row>
    <row r="7" spans="2:64" ht="14.25" customHeight="1" x14ac:dyDescent="0.3">
      <c r="B7" s="5"/>
      <c r="C7" s="79" t="s">
        <v>300</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8"/>
    </row>
    <row r="8" spans="2:64" ht="14.25" customHeight="1" x14ac:dyDescent="0.3">
      <c r="B8" s="5"/>
      <c r="C8" s="67"/>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8"/>
    </row>
    <row r="9" spans="2:64" ht="14.25" customHeight="1" x14ac:dyDescent="0.3">
      <c r="B9" s="5"/>
      <c r="C9" s="75"/>
      <c r="D9" s="297">
        <f>YEAR(CONFIG!D7)</f>
        <v>2021</v>
      </c>
      <c r="E9" s="278"/>
      <c r="F9" s="278"/>
      <c r="G9" s="278"/>
      <c r="H9" s="278"/>
      <c r="I9" s="278"/>
      <c r="J9" s="278"/>
      <c r="K9" s="278"/>
      <c r="L9" s="278"/>
      <c r="M9" s="278"/>
      <c r="N9" s="278"/>
      <c r="O9" s="272"/>
      <c r="P9" s="297">
        <f>+D9+1</f>
        <v>2022</v>
      </c>
      <c r="Q9" s="278"/>
      <c r="R9" s="278"/>
      <c r="S9" s="278"/>
      <c r="T9" s="278"/>
      <c r="U9" s="278"/>
      <c r="V9" s="278"/>
      <c r="W9" s="278"/>
      <c r="X9" s="278"/>
      <c r="Y9" s="278"/>
      <c r="Z9" s="278"/>
      <c r="AA9" s="272"/>
      <c r="AB9" s="297">
        <f>+P9+1</f>
        <v>2023</v>
      </c>
      <c r="AC9" s="278"/>
      <c r="AD9" s="278"/>
      <c r="AE9" s="278"/>
      <c r="AF9" s="278"/>
      <c r="AG9" s="278"/>
      <c r="AH9" s="278"/>
      <c r="AI9" s="278"/>
      <c r="AJ9" s="278"/>
      <c r="AK9" s="278"/>
      <c r="AL9" s="278"/>
      <c r="AM9" s="272"/>
      <c r="AN9" s="297">
        <f>+AB9+1</f>
        <v>2024</v>
      </c>
      <c r="AO9" s="278"/>
      <c r="AP9" s="278"/>
      <c r="AQ9" s="278"/>
      <c r="AR9" s="278"/>
      <c r="AS9" s="278"/>
      <c r="AT9" s="278"/>
      <c r="AU9" s="278"/>
      <c r="AV9" s="278"/>
      <c r="AW9" s="278"/>
      <c r="AX9" s="278"/>
      <c r="AY9" s="272"/>
      <c r="AZ9" s="297">
        <f>+AN9+1</f>
        <v>2025</v>
      </c>
      <c r="BA9" s="278"/>
      <c r="BB9" s="278"/>
      <c r="BC9" s="278"/>
      <c r="BD9" s="278"/>
      <c r="BE9" s="278"/>
      <c r="BF9" s="278"/>
      <c r="BG9" s="278"/>
      <c r="BH9" s="278"/>
      <c r="BI9" s="278"/>
      <c r="BJ9" s="278"/>
      <c r="BK9" s="272"/>
      <c r="BL9" s="8"/>
    </row>
    <row r="10" spans="2:64" ht="14.25" customHeight="1" x14ac:dyDescent="0.3">
      <c r="B10" s="5"/>
      <c r="C10" s="79" t="s">
        <v>95</v>
      </c>
      <c r="D10" s="81">
        <f>CONFIG!$D$7</f>
        <v>44197</v>
      </c>
      <c r="E10" s="81">
        <f t="shared" ref="E10:BK10" si="0">DATE(YEAR(D10),MONTH(D10)+1,DAY(D10))</f>
        <v>44228</v>
      </c>
      <c r="F10" s="81">
        <f t="shared" si="0"/>
        <v>44256</v>
      </c>
      <c r="G10" s="81">
        <f t="shared" si="0"/>
        <v>44287</v>
      </c>
      <c r="H10" s="81">
        <f t="shared" si="0"/>
        <v>44317</v>
      </c>
      <c r="I10" s="81">
        <f t="shared" si="0"/>
        <v>44348</v>
      </c>
      <c r="J10" s="81">
        <f t="shared" si="0"/>
        <v>44378</v>
      </c>
      <c r="K10" s="81">
        <f t="shared" si="0"/>
        <v>44409</v>
      </c>
      <c r="L10" s="81">
        <f t="shared" si="0"/>
        <v>44440</v>
      </c>
      <c r="M10" s="81">
        <f t="shared" si="0"/>
        <v>44470</v>
      </c>
      <c r="N10" s="81">
        <f t="shared" si="0"/>
        <v>44501</v>
      </c>
      <c r="O10" s="81">
        <f t="shared" si="0"/>
        <v>44531</v>
      </c>
      <c r="P10" s="81">
        <f t="shared" si="0"/>
        <v>44562</v>
      </c>
      <c r="Q10" s="81">
        <f t="shared" si="0"/>
        <v>44593</v>
      </c>
      <c r="R10" s="81">
        <f t="shared" si="0"/>
        <v>44621</v>
      </c>
      <c r="S10" s="81">
        <f t="shared" si="0"/>
        <v>44652</v>
      </c>
      <c r="T10" s="81">
        <f t="shared" si="0"/>
        <v>44682</v>
      </c>
      <c r="U10" s="81">
        <f t="shared" si="0"/>
        <v>44713</v>
      </c>
      <c r="V10" s="81">
        <f t="shared" si="0"/>
        <v>44743</v>
      </c>
      <c r="W10" s="81">
        <f t="shared" si="0"/>
        <v>44774</v>
      </c>
      <c r="X10" s="81">
        <f t="shared" si="0"/>
        <v>44805</v>
      </c>
      <c r="Y10" s="81">
        <f t="shared" si="0"/>
        <v>44835</v>
      </c>
      <c r="Z10" s="81">
        <f t="shared" si="0"/>
        <v>44866</v>
      </c>
      <c r="AA10" s="81">
        <f t="shared" si="0"/>
        <v>44896</v>
      </c>
      <c r="AB10" s="81">
        <f t="shared" si="0"/>
        <v>44927</v>
      </c>
      <c r="AC10" s="81">
        <f t="shared" si="0"/>
        <v>44958</v>
      </c>
      <c r="AD10" s="81">
        <f t="shared" si="0"/>
        <v>44986</v>
      </c>
      <c r="AE10" s="81">
        <f t="shared" si="0"/>
        <v>45017</v>
      </c>
      <c r="AF10" s="81">
        <f t="shared" si="0"/>
        <v>45047</v>
      </c>
      <c r="AG10" s="81">
        <f t="shared" si="0"/>
        <v>45078</v>
      </c>
      <c r="AH10" s="81">
        <f t="shared" si="0"/>
        <v>45108</v>
      </c>
      <c r="AI10" s="81">
        <f t="shared" si="0"/>
        <v>45139</v>
      </c>
      <c r="AJ10" s="81">
        <f t="shared" si="0"/>
        <v>45170</v>
      </c>
      <c r="AK10" s="81">
        <f t="shared" si="0"/>
        <v>45200</v>
      </c>
      <c r="AL10" s="81">
        <f t="shared" si="0"/>
        <v>45231</v>
      </c>
      <c r="AM10" s="81">
        <f t="shared" si="0"/>
        <v>45261</v>
      </c>
      <c r="AN10" s="81">
        <f t="shared" si="0"/>
        <v>45292</v>
      </c>
      <c r="AO10" s="81">
        <f t="shared" si="0"/>
        <v>45323</v>
      </c>
      <c r="AP10" s="81">
        <f t="shared" si="0"/>
        <v>45352</v>
      </c>
      <c r="AQ10" s="81">
        <f t="shared" si="0"/>
        <v>45383</v>
      </c>
      <c r="AR10" s="81">
        <f t="shared" si="0"/>
        <v>45413</v>
      </c>
      <c r="AS10" s="81">
        <f t="shared" si="0"/>
        <v>45444</v>
      </c>
      <c r="AT10" s="81">
        <f t="shared" si="0"/>
        <v>45474</v>
      </c>
      <c r="AU10" s="81">
        <f t="shared" si="0"/>
        <v>45505</v>
      </c>
      <c r="AV10" s="81">
        <f t="shared" si="0"/>
        <v>45536</v>
      </c>
      <c r="AW10" s="81">
        <f t="shared" si="0"/>
        <v>45566</v>
      </c>
      <c r="AX10" s="81">
        <f t="shared" si="0"/>
        <v>45597</v>
      </c>
      <c r="AY10" s="81">
        <f t="shared" si="0"/>
        <v>45627</v>
      </c>
      <c r="AZ10" s="81">
        <f t="shared" si="0"/>
        <v>45658</v>
      </c>
      <c r="BA10" s="81">
        <f t="shared" si="0"/>
        <v>45689</v>
      </c>
      <c r="BB10" s="81">
        <f t="shared" si="0"/>
        <v>45717</v>
      </c>
      <c r="BC10" s="81">
        <f t="shared" si="0"/>
        <v>45748</v>
      </c>
      <c r="BD10" s="81">
        <f t="shared" si="0"/>
        <v>45778</v>
      </c>
      <c r="BE10" s="81">
        <f t="shared" si="0"/>
        <v>45809</v>
      </c>
      <c r="BF10" s="81">
        <f t="shared" si="0"/>
        <v>45839</v>
      </c>
      <c r="BG10" s="81">
        <f t="shared" si="0"/>
        <v>45870</v>
      </c>
      <c r="BH10" s="81">
        <f t="shared" si="0"/>
        <v>45901</v>
      </c>
      <c r="BI10" s="81">
        <f t="shared" si="0"/>
        <v>45931</v>
      </c>
      <c r="BJ10" s="81">
        <f t="shared" si="0"/>
        <v>45962</v>
      </c>
      <c r="BK10" s="81">
        <f t="shared" si="0"/>
        <v>45992</v>
      </c>
      <c r="BL10" s="8"/>
    </row>
    <row r="11" spans="2:64" ht="14.25" customHeight="1" x14ac:dyDescent="0.3">
      <c r="B11" s="5"/>
      <c r="C11" s="85" t="str">
        <f>CONFIG!$C$14</f>
        <v>Activité de revenu 1</v>
      </c>
      <c r="D11" s="86">
        <f>'Charges variables'!D9*CONFIG!$D81</f>
        <v>0</v>
      </c>
      <c r="E11" s="86">
        <f>'Charges variables'!E9*CONFIG!$D81</f>
        <v>0</v>
      </c>
      <c r="F11" s="86">
        <f>'Charges variables'!F9*CONFIG!$D81</f>
        <v>0</v>
      </c>
      <c r="G11" s="86">
        <f>'Charges variables'!G9*CONFIG!$D81</f>
        <v>0</v>
      </c>
      <c r="H11" s="86">
        <f>'Charges variables'!H9*CONFIG!$D81</f>
        <v>0</v>
      </c>
      <c r="I11" s="86">
        <f>'Charges variables'!I9*CONFIG!$D81</f>
        <v>0</v>
      </c>
      <c r="J11" s="86">
        <f>'Charges variables'!J9*CONFIG!$D81</f>
        <v>0</v>
      </c>
      <c r="K11" s="86">
        <f>'Charges variables'!K9*CONFIG!$D81</f>
        <v>0</v>
      </c>
      <c r="L11" s="86">
        <f>'Charges variables'!L9*CONFIG!$D81</f>
        <v>0</v>
      </c>
      <c r="M11" s="86">
        <f>'Charges variables'!M9*CONFIG!$D81</f>
        <v>0</v>
      </c>
      <c r="N11" s="86">
        <f>'Charges variables'!N9*CONFIG!$D81</f>
        <v>0</v>
      </c>
      <c r="O11" s="86">
        <f>'Charges variables'!O9*CONFIG!$D81</f>
        <v>0</v>
      </c>
      <c r="P11" s="86">
        <f>'Charges variables'!P9*CONFIG!$D81</f>
        <v>0</v>
      </c>
      <c r="Q11" s="86">
        <f>'Charges variables'!Q9*CONFIG!$D81</f>
        <v>0</v>
      </c>
      <c r="R11" s="86">
        <f>'Charges variables'!R9*CONFIG!$D81</f>
        <v>0</v>
      </c>
      <c r="S11" s="86">
        <f>'Charges variables'!S9*CONFIG!$D81</f>
        <v>0</v>
      </c>
      <c r="T11" s="86">
        <f>'Charges variables'!T9*CONFIG!$D81</f>
        <v>0</v>
      </c>
      <c r="U11" s="86">
        <f>'Charges variables'!U9*CONFIG!$D81</f>
        <v>0</v>
      </c>
      <c r="V11" s="86">
        <f>'Charges variables'!V9*CONFIG!$D81</f>
        <v>0</v>
      </c>
      <c r="W11" s="86">
        <f>'Charges variables'!W9*CONFIG!$D81</f>
        <v>0</v>
      </c>
      <c r="X11" s="86">
        <f>'Charges variables'!X9*CONFIG!$D81</f>
        <v>0</v>
      </c>
      <c r="Y11" s="86">
        <f>'Charges variables'!Y9*CONFIG!$D81</f>
        <v>0</v>
      </c>
      <c r="Z11" s="86">
        <f>'Charges variables'!Z9*CONFIG!$D81</f>
        <v>0</v>
      </c>
      <c r="AA11" s="86">
        <f>'Charges variables'!AA9*CONFIG!$D81</f>
        <v>0</v>
      </c>
      <c r="AB11" s="86">
        <f>'Charges variables'!AB9*CONFIG!$D81</f>
        <v>0</v>
      </c>
      <c r="AC11" s="86">
        <f>'Charges variables'!AC9*CONFIG!$D81</f>
        <v>0</v>
      </c>
      <c r="AD11" s="86">
        <f>'Charges variables'!AD9*CONFIG!$D81</f>
        <v>0</v>
      </c>
      <c r="AE11" s="86">
        <f>'Charges variables'!AE9*CONFIG!$D81</f>
        <v>0</v>
      </c>
      <c r="AF11" s="86">
        <f>'Charges variables'!AF9*CONFIG!$D81</f>
        <v>0</v>
      </c>
      <c r="AG11" s="86">
        <f>'Charges variables'!AG9*CONFIG!$D81</f>
        <v>0</v>
      </c>
      <c r="AH11" s="86">
        <f>'Charges variables'!AH9*CONFIG!$D81</f>
        <v>0</v>
      </c>
      <c r="AI11" s="86">
        <f>'Charges variables'!AI9*CONFIG!$D81</f>
        <v>0</v>
      </c>
      <c r="AJ11" s="86">
        <f>'Charges variables'!AJ9*CONFIG!$D81</f>
        <v>0</v>
      </c>
      <c r="AK11" s="86">
        <f>'Charges variables'!AK9*CONFIG!$D81</f>
        <v>0</v>
      </c>
      <c r="AL11" s="86">
        <f>'Charges variables'!AL9*CONFIG!$D81</f>
        <v>0</v>
      </c>
      <c r="AM11" s="86">
        <f>'Charges variables'!AM9*CONFIG!$D81</f>
        <v>0</v>
      </c>
      <c r="AN11" s="86">
        <f>'Charges variables'!AN9*CONFIG!$D81</f>
        <v>0</v>
      </c>
      <c r="AO11" s="86">
        <f>'Charges variables'!AO9*CONFIG!$D81</f>
        <v>0</v>
      </c>
      <c r="AP11" s="86">
        <f>'Charges variables'!AP9*CONFIG!$D81</f>
        <v>0</v>
      </c>
      <c r="AQ11" s="86">
        <f>'Charges variables'!AQ9*CONFIG!$D81</f>
        <v>0</v>
      </c>
      <c r="AR11" s="86">
        <f>'Charges variables'!AR9*CONFIG!$D81</f>
        <v>0</v>
      </c>
      <c r="AS11" s="86">
        <f>'Charges variables'!AS9*CONFIG!$D81</f>
        <v>0</v>
      </c>
      <c r="AT11" s="86">
        <f>'Charges variables'!AT9*CONFIG!$D81</f>
        <v>0</v>
      </c>
      <c r="AU11" s="86">
        <f>'Charges variables'!AU9*CONFIG!$D81</f>
        <v>0</v>
      </c>
      <c r="AV11" s="86">
        <f>'Charges variables'!AV9*CONFIG!$D81</f>
        <v>0</v>
      </c>
      <c r="AW11" s="86">
        <f>'Charges variables'!AW9*CONFIG!$D81</f>
        <v>0</v>
      </c>
      <c r="AX11" s="86">
        <f>'Charges variables'!AX9*CONFIG!$D81</f>
        <v>0</v>
      </c>
      <c r="AY11" s="86">
        <f>'Charges variables'!AY9*CONFIG!$D81</f>
        <v>0</v>
      </c>
      <c r="AZ11" s="86">
        <f>'Charges variables'!AZ9*CONFIG!$D81</f>
        <v>0</v>
      </c>
      <c r="BA11" s="86">
        <f>'Charges variables'!BA9*CONFIG!$D81</f>
        <v>0</v>
      </c>
      <c r="BB11" s="86">
        <f>'Charges variables'!BB9*CONFIG!$D81</f>
        <v>0</v>
      </c>
      <c r="BC11" s="86">
        <f>'Charges variables'!BC9*CONFIG!$D81</f>
        <v>0</v>
      </c>
      <c r="BD11" s="86">
        <f>'Charges variables'!BD9*CONFIG!$D81</f>
        <v>0</v>
      </c>
      <c r="BE11" s="86">
        <f>'Charges variables'!BE9*CONFIG!$D81</f>
        <v>0</v>
      </c>
      <c r="BF11" s="86">
        <f>'Charges variables'!BF9*CONFIG!$D81</f>
        <v>0</v>
      </c>
      <c r="BG11" s="86">
        <f>'Charges variables'!BG9*CONFIG!$D81</f>
        <v>0</v>
      </c>
      <c r="BH11" s="86">
        <f>'Charges variables'!BH9*CONFIG!$D81</f>
        <v>0</v>
      </c>
      <c r="BI11" s="86">
        <f>'Charges variables'!BI9*CONFIG!$D81</f>
        <v>0</v>
      </c>
      <c r="BJ11" s="86">
        <f>'Charges variables'!BJ9*CONFIG!$D81</f>
        <v>0</v>
      </c>
      <c r="BK11" s="86">
        <f>'Charges variables'!BK9*CONFIG!$D81</f>
        <v>0</v>
      </c>
      <c r="BL11" s="8"/>
    </row>
    <row r="12" spans="2:64" ht="14.25" customHeight="1" x14ac:dyDescent="0.3">
      <c r="B12" s="5"/>
      <c r="C12" s="85" t="str">
        <f>CONFIG!$C$15</f>
        <v>Activité de revenu 2</v>
      </c>
      <c r="D12" s="86">
        <f>'Charges variables'!D10*CONFIG!$D82</f>
        <v>0</v>
      </c>
      <c r="E12" s="86">
        <f>'Charges variables'!E10*CONFIG!$D82</f>
        <v>0</v>
      </c>
      <c r="F12" s="86">
        <f>'Charges variables'!F10*CONFIG!$D82</f>
        <v>0</v>
      </c>
      <c r="G12" s="86">
        <f>'Charges variables'!G10*CONFIG!$D82</f>
        <v>0</v>
      </c>
      <c r="H12" s="86">
        <f>'Charges variables'!H10*CONFIG!$D82</f>
        <v>0</v>
      </c>
      <c r="I12" s="86">
        <f>'Charges variables'!I10*CONFIG!$D82</f>
        <v>0</v>
      </c>
      <c r="J12" s="86">
        <f>'Charges variables'!J10*CONFIG!$D82</f>
        <v>0</v>
      </c>
      <c r="K12" s="86">
        <f>'Charges variables'!K10*CONFIG!$D82</f>
        <v>0</v>
      </c>
      <c r="L12" s="86">
        <f>'Charges variables'!L10*CONFIG!$D82</f>
        <v>0</v>
      </c>
      <c r="M12" s="86">
        <f>'Charges variables'!M10*CONFIG!$D82</f>
        <v>0</v>
      </c>
      <c r="N12" s="86">
        <f>'Charges variables'!N10*CONFIG!$D82</f>
        <v>0</v>
      </c>
      <c r="O12" s="86">
        <f>'Charges variables'!O10*CONFIG!$D82</f>
        <v>0</v>
      </c>
      <c r="P12" s="86">
        <f>'Charges variables'!P10*CONFIG!$D82</f>
        <v>0</v>
      </c>
      <c r="Q12" s="86">
        <f>'Charges variables'!Q10*CONFIG!$D82</f>
        <v>0</v>
      </c>
      <c r="R12" s="86">
        <f>'Charges variables'!R10*CONFIG!$D82</f>
        <v>0</v>
      </c>
      <c r="S12" s="86">
        <f>'Charges variables'!S10*CONFIG!$D82</f>
        <v>0</v>
      </c>
      <c r="T12" s="86">
        <f>'Charges variables'!T10*CONFIG!$D82</f>
        <v>0</v>
      </c>
      <c r="U12" s="86">
        <f>'Charges variables'!U10*CONFIG!$D82</f>
        <v>0</v>
      </c>
      <c r="V12" s="86">
        <f>'Charges variables'!V10*CONFIG!$D82</f>
        <v>0</v>
      </c>
      <c r="W12" s="86">
        <f>'Charges variables'!W10*CONFIG!$D82</f>
        <v>0</v>
      </c>
      <c r="X12" s="86">
        <f>'Charges variables'!X10*CONFIG!$D82</f>
        <v>0</v>
      </c>
      <c r="Y12" s="86">
        <f>'Charges variables'!Y10*CONFIG!$D82</f>
        <v>0</v>
      </c>
      <c r="Z12" s="86">
        <f>'Charges variables'!Z10*CONFIG!$D82</f>
        <v>0</v>
      </c>
      <c r="AA12" s="86">
        <f>'Charges variables'!AA10*CONFIG!$D82</f>
        <v>0</v>
      </c>
      <c r="AB12" s="86">
        <f>'Charges variables'!AB10*CONFIG!$D82</f>
        <v>0</v>
      </c>
      <c r="AC12" s="86">
        <f>'Charges variables'!AC10*CONFIG!$D82</f>
        <v>0</v>
      </c>
      <c r="AD12" s="86">
        <f>'Charges variables'!AD10*CONFIG!$D82</f>
        <v>0</v>
      </c>
      <c r="AE12" s="86">
        <f>'Charges variables'!AE10*CONFIG!$D82</f>
        <v>0</v>
      </c>
      <c r="AF12" s="86">
        <f>'Charges variables'!AF10*CONFIG!$D82</f>
        <v>0</v>
      </c>
      <c r="AG12" s="86">
        <f>'Charges variables'!AG10*CONFIG!$D82</f>
        <v>0</v>
      </c>
      <c r="AH12" s="86">
        <f>'Charges variables'!AH10*CONFIG!$D82</f>
        <v>0</v>
      </c>
      <c r="AI12" s="86">
        <f>'Charges variables'!AI10*CONFIG!$D82</f>
        <v>0</v>
      </c>
      <c r="AJ12" s="86">
        <f>'Charges variables'!AJ10*CONFIG!$D82</f>
        <v>0</v>
      </c>
      <c r="AK12" s="86">
        <f>'Charges variables'!AK10*CONFIG!$D82</f>
        <v>0</v>
      </c>
      <c r="AL12" s="86">
        <f>'Charges variables'!AL10*CONFIG!$D82</f>
        <v>0</v>
      </c>
      <c r="AM12" s="86">
        <f>'Charges variables'!AM10*CONFIG!$D82</f>
        <v>0</v>
      </c>
      <c r="AN12" s="86">
        <f>'Charges variables'!AN10*CONFIG!$D82</f>
        <v>0</v>
      </c>
      <c r="AO12" s="86">
        <f>'Charges variables'!AO10*CONFIG!$D82</f>
        <v>0</v>
      </c>
      <c r="AP12" s="86">
        <f>'Charges variables'!AP10*CONFIG!$D82</f>
        <v>0</v>
      </c>
      <c r="AQ12" s="86">
        <f>'Charges variables'!AQ10*CONFIG!$D82</f>
        <v>0</v>
      </c>
      <c r="AR12" s="86">
        <f>'Charges variables'!AR10*CONFIG!$D82</f>
        <v>0</v>
      </c>
      <c r="AS12" s="86">
        <f>'Charges variables'!AS10*CONFIG!$D82</f>
        <v>0</v>
      </c>
      <c r="AT12" s="86">
        <f>'Charges variables'!AT10*CONFIG!$D82</f>
        <v>0</v>
      </c>
      <c r="AU12" s="86">
        <f>'Charges variables'!AU10*CONFIG!$D82</f>
        <v>0</v>
      </c>
      <c r="AV12" s="86">
        <f>'Charges variables'!AV10*CONFIG!$D82</f>
        <v>0</v>
      </c>
      <c r="AW12" s="86">
        <f>'Charges variables'!AW10*CONFIG!$D82</f>
        <v>0</v>
      </c>
      <c r="AX12" s="86">
        <f>'Charges variables'!AX10*CONFIG!$D82</f>
        <v>0</v>
      </c>
      <c r="AY12" s="86">
        <f>'Charges variables'!AY10*CONFIG!$D82</f>
        <v>0</v>
      </c>
      <c r="AZ12" s="86">
        <f>'Charges variables'!AZ10*CONFIG!$D82</f>
        <v>0</v>
      </c>
      <c r="BA12" s="86">
        <f>'Charges variables'!BA10*CONFIG!$D82</f>
        <v>0</v>
      </c>
      <c r="BB12" s="86">
        <f>'Charges variables'!BB10*CONFIG!$D82</f>
        <v>0</v>
      </c>
      <c r="BC12" s="86">
        <f>'Charges variables'!BC10*CONFIG!$D82</f>
        <v>0</v>
      </c>
      <c r="BD12" s="86">
        <f>'Charges variables'!BD10*CONFIG!$D82</f>
        <v>0</v>
      </c>
      <c r="BE12" s="86">
        <f>'Charges variables'!BE10*CONFIG!$D82</f>
        <v>0</v>
      </c>
      <c r="BF12" s="86">
        <f>'Charges variables'!BF10*CONFIG!$D82</f>
        <v>0</v>
      </c>
      <c r="BG12" s="86">
        <f>'Charges variables'!BG10*CONFIG!$D82</f>
        <v>0</v>
      </c>
      <c r="BH12" s="86">
        <f>'Charges variables'!BH10*CONFIG!$D82</f>
        <v>0</v>
      </c>
      <c r="BI12" s="86">
        <f>'Charges variables'!BI10*CONFIG!$D82</f>
        <v>0</v>
      </c>
      <c r="BJ12" s="86">
        <f>'Charges variables'!BJ10*CONFIG!$D82</f>
        <v>0</v>
      </c>
      <c r="BK12" s="86">
        <f>'Charges variables'!BK10*CONFIG!$D82</f>
        <v>0</v>
      </c>
      <c r="BL12" s="8"/>
    </row>
    <row r="13" spans="2:64" ht="14.25" customHeight="1" x14ac:dyDescent="0.3">
      <c r="B13" s="5"/>
      <c r="C13" s="85" t="str">
        <f>CONFIG!$C$16</f>
        <v>ETC …</v>
      </c>
      <c r="D13" s="86">
        <f>'Charges variables'!D11*CONFIG!$D83</f>
        <v>0</v>
      </c>
      <c r="E13" s="86">
        <f>'Charges variables'!E11*CONFIG!$D83</f>
        <v>0</v>
      </c>
      <c r="F13" s="86">
        <f>'Charges variables'!F11*CONFIG!$D83</f>
        <v>0</v>
      </c>
      <c r="G13" s="86">
        <f>'Charges variables'!G11*CONFIG!$D83</f>
        <v>0</v>
      </c>
      <c r="H13" s="86">
        <f>'Charges variables'!H11*CONFIG!$D83</f>
        <v>0</v>
      </c>
      <c r="I13" s="86">
        <f>'Charges variables'!I11*CONFIG!$D83</f>
        <v>0</v>
      </c>
      <c r="J13" s="86">
        <f>'Charges variables'!J11*CONFIG!$D83</f>
        <v>0</v>
      </c>
      <c r="K13" s="86">
        <f>'Charges variables'!K11*CONFIG!$D83</f>
        <v>0</v>
      </c>
      <c r="L13" s="86">
        <f>'Charges variables'!L11*CONFIG!$D83</f>
        <v>0</v>
      </c>
      <c r="M13" s="86">
        <f>'Charges variables'!M11*CONFIG!$D83</f>
        <v>0</v>
      </c>
      <c r="N13" s="86">
        <f>'Charges variables'!N11*CONFIG!$D83</f>
        <v>0</v>
      </c>
      <c r="O13" s="86">
        <f>'Charges variables'!O11*CONFIG!$D83</f>
        <v>0</v>
      </c>
      <c r="P13" s="86">
        <f>'Charges variables'!P11*CONFIG!$D83</f>
        <v>0</v>
      </c>
      <c r="Q13" s="86">
        <f>'Charges variables'!Q11*CONFIG!$D83</f>
        <v>0</v>
      </c>
      <c r="R13" s="86">
        <f>'Charges variables'!R11*CONFIG!$D83</f>
        <v>0</v>
      </c>
      <c r="S13" s="86">
        <f>'Charges variables'!S11*CONFIG!$D83</f>
        <v>0</v>
      </c>
      <c r="T13" s="86">
        <f>'Charges variables'!T11*CONFIG!$D83</f>
        <v>0</v>
      </c>
      <c r="U13" s="86">
        <f>'Charges variables'!U11*CONFIG!$D83</f>
        <v>0</v>
      </c>
      <c r="V13" s="86">
        <f>'Charges variables'!V11*CONFIG!$D83</f>
        <v>0</v>
      </c>
      <c r="W13" s="86">
        <f>'Charges variables'!W11*CONFIG!$D83</f>
        <v>0</v>
      </c>
      <c r="X13" s="86">
        <f>'Charges variables'!X11*CONFIG!$D83</f>
        <v>0</v>
      </c>
      <c r="Y13" s="86">
        <f>'Charges variables'!Y11*CONFIG!$D83</f>
        <v>0</v>
      </c>
      <c r="Z13" s="86">
        <f>'Charges variables'!Z11*CONFIG!$D83</f>
        <v>0</v>
      </c>
      <c r="AA13" s="86">
        <f>'Charges variables'!AA11*CONFIG!$D83</f>
        <v>0</v>
      </c>
      <c r="AB13" s="86">
        <f>'Charges variables'!AB11*CONFIG!$D83</f>
        <v>0</v>
      </c>
      <c r="AC13" s="86">
        <f>'Charges variables'!AC11*CONFIG!$D83</f>
        <v>0</v>
      </c>
      <c r="AD13" s="86">
        <f>'Charges variables'!AD11*CONFIG!$D83</f>
        <v>0</v>
      </c>
      <c r="AE13" s="86">
        <f>'Charges variables'!AE11*CONFIG!$D83</f>
        <v>0</v>
      </c>
      <c r="AF13" s="86">
        <f>'Charges variables'!AF11*CONFIG!$D83</f>
        <v>0</v>
      </c>
      <c r="AG13" s="86">
        <f>'Charges variables'!AG11*CONFIG!$D83</f>
        <v>0</v>
      </c>
      <c r="AH13" s="86">
        <f>'Charges variables'!AH11*CONFIG!$D83</f>
        <v>0</v>
      </c>
      <c r="AI13" s="86">
        <f>'Charges variables'!AI11*CONFIG!$D83</f>
        <v>0</v>
      </c>
      <c r="AJ13" s="86">
        <f>'Charges variables'!AJ11*CONFIG!$D83</f>
        <v>0</v>
      </c>
      <c r="AK13" s="86">
        <f>'Charges variables'!AK11*CONFIG!$D83</f>
        <v>0</v>
      </c>
      <c r="AL13" s="86">
        <f>'Charges variables'!AL11*CONFIG!$D83</f>
        <v>0</v>
      </c>
      <c r="AM13" s="86">
        <f>'Charges variables'!AM11*CONFIG!$D83</f>
        <v>0</v>
      </c>
      <c r="AN13" s="86">
        <f>'Charges variables'!AN11*CONFIG!$D83</f>
        <v>0</v>
      </c>
      <c r="AO13" s="86">
        <f>'Charges variables'!AO11*CONFIG!$D83</f>
        <v>0</v>
      </c>
      <c r="AP13" s="86">
        <f>'Charges variables'!AP11*CONFIG!$D83</f>
        <v>0</v>
      </c>
      <c r="AQ13" s="86">
        <f>'Charges variables'!AQ11*CONFIG!$D83</f>
        <v>0</v>
      </c>
      <c r="AR13" s="86">
        <f>'Charges variables'!AR11*CONFIG!$D83</f>
        <v>0</v>
      </c>
      <c r="AS13" s="86">
        <f>'Charges variables'!AS11*CONFIG!$D83</f>
        <v>0</v>
      </c>
      <c r="AT13" s="86">
        <f>'Charges variables'!AT11*CONFIG!$D83</f>
        <v>0</v>
      </c>
      <c r="AU13" s="86">
        <f>'Charges variables'!AU11*CONFIG!$D83</f>
        <v>0</v>
      </c>
      <c r="AV13" s="86">
        <f>'Charges variables'!AV11*CONFIG!$D83</f>
        <v>0</v>
      </c>
      <c r="AW13" s="86">
        <f>'Charges variables'!AW11*CONFIG!$D83</f>
        <v>0</v>
      </c>
      <c r="AX13" s="86">
        <f>'Charges variables'!AX11*CONFIG!$D83</f>
        <v>0</v>
      </c>
      <c r="AY13" s="86">
        <f>'Charges variables'!AY11*CONFIG!$D83</f>
        <v>0</v>
      </c>
      <c r="AZ13" s="86">
        <f>'Charges variables'!AZ11*CONFIG!$D83</f>
        <v>0</v>
      </c>
      <c r="BA13" s="86">
        <f>'Charges variables'!BA11*CONFIG!$D83</f>
        <v>0</v>
      </c>
      <c r="BB13" s="86">
        <f>'Charges variables'!BB11*CONFIG!$D83</f>
        <v>0</v>
      </c>
      <c r="BC13" s="86">
        <f>'Charges variables'!BC11*CONFIG!$D83</f>
        <v>0</v>
      </c>
      <c r="BD13" s="86">
        <f>'Charges variables'!BD11*CONFIG!$D83</f>
        <v>0</v>
      </c>
      <c r="BE13" s="86">
        <f>'Charges variables'!BE11*CONFIG!$D83</f>
        <v>0</v>
      </c>
      <c r="BF13" s="86">
        <f>'Charges variables'!BF11*CONFIG!$D83</f>
        <v>0</v>
      </c>
      <c r="BG13" s="86">
        <f>'Charges variables'!BG11*CONFIG!$D83</f>
        <v>0</v>
      </c>
      <c r="BH13" s="86">
        <f>'Charges variables'!BH11*CONFIG!$D83</f>
        <v>0</v>
      </c>
      <c r="BI13" s="86">
        <f>'Charges variables'!BI11*CONFIG!$D83</f>
        <v>0</v>
      </c>
      <c r="BJ13" s="86">
        <f>'Charges variables'!BJ11*CONFIG!$D83</f>
        <v>0</v>
      </c>
      <c r="BK13" s="86">
        <f>'Charges variables'!BK11*CONFIG!$D83</f>
        <v>0</v>
      </c>
      <c r="BL13" s="8"/>
    </row>
    <row r="14" spans="2:64" ht="14.25" customHeight="1" x14ac:dyDescent="0.3">
      <c r="B14" s="5"/>
      <c r="C14" s="85">
        <f>CONFIG!$C$17</f>
        <v>0</v>
      </c>
      <c r="D14" s="86">
        <f>'Charges variables'!D12*CONFIG!$D84</f>
        <v>0</v>
      </c>
      <c r="E14" s="86">
        <f>'Charges variables'!E12*CONFIG!$D84</f>
        <v>0</v>
      </c>
      <c r="F14" s="86">
        <f>'Charges variables'!F12*CONFIG!$D84</f>
        <v>0</v>
      </c>
      <c r="G14" s="86">
        <f>'Charges variables'!G12*CONFIG!$D84</f>
        <v>0</v>
      </c>
      <c r="H14" s="86">
        <f>'Charges variables'!H12*CONFIG!$D84</f>
        <v>0</v>
      </c>
      <c r="I14" s="86">
        <f>'Charges variables'!I12*CONFIG!$D84</f>
        <v>0</v>
      </c>
      <c r="J14" s="86">
        <f>'Charges variables'!J12*CONFIG!$D84</f>
        <v>0</v>
      </c>
      <c r="K14" s="86">
        <f>'Charges variables'!K12*CONFIG!$D84</f>
        <v>0</v>
      </c>
      <c r="L14" s="86">
        <f>'Charges variables'!L12*CONFIG!$D84</f>
        <v>0</v>
      </c>
      <c r="M14" s="86">
        <f>'Charges variables'!M12*CONFIG!$D84</f>
        <v>0</v>
      </c>
      <c r="N14" s="86">
        <f>'Charges variables'!N12*CONFIG!$D84</f>
        <v>0</v>
      </c>
      <c r="O14" s="86">
        <f>'Charges variables'!O12*CONFIG!$D84</f>
        <v>0</v>
      </c>
      <c r="P14" s="86">
        <f>'Charges variables'!P12*CONFIG!$D84</f>
        <v>0</v>
      </c>
      <c r="Q14" s="86">
        <f>'Charges variables'!Q12*CONFIG!$D84</f>
        <v>0</v>
      </c>
      <c r="R14" s="86">
        <f>'Charges variables'!R12*CONFIG!$D84</f>
        <v>0</v>
      </c>
      <c r="S14" s="86">
        <f>'Charges variables'!S12*CONFIG!$D84</f>
        <v>0</v>
      </c>
      <c r="T14" s="86">
        <f>'Charges variables'!T12*CONFIG!$D84</f>
        <v>0</v>
      </c>
      <c r="U14" s="86">
        <f>'Charges variables'!U12*CONFIG!$D84</f>
        <v>0</v>
      </c>
      <c r="V14" s="86">
        <f>'Charges variables'!V12*CONFIG!$D84</f>
        <v>0</v>
      </c>
      <c r="W14" s="86">
        <f>'Charges variables'!W12*CONFIG!$D84</f>
        <v>0</v>
      </c>
      <c r="X14" s="86">
        <f>'Charges variables'!X12*CONFIG!$D84</f>
        <v>0</v>
      </c>
      <c r="Y14" s="86">
        <f>'Charges variables'!Y12*CONFIG!$D84</f>
        <v>0</v>
      </c>
      <c r="Z14" s="86">
        <f>'Charges variables'!Z12*CONFIG!$D84</f>
        <v>0</v>
      </c>
      <c r="AA14" s="86">
        <f>'Charges variables'!AA12*CONFIG!$D84</f>
        <v>0</v>
      </c>
      <c r="AB14" s="86">
        <f>'Charges variables'!AB12*CONFIG!$D84</f>
        <v>0</v>
      </c>
      <c r="AC14" s="86">
        <f>'Charges variables'!AC12*CONFIG!$D84</f>
        <v>0</v>
      </c>
      <c r="AD14" s="86">
        <f>'Charges variables'!AD12*CONFIG!$D84</f>
        <v>0</v>
      </c>
      <c r="AE14" s="86">
        <f>'Charges variables'!AE12*CONFIG!$D84</f>
        <v>0</v>
      </c>
      <c r="AF14" s="86">
        <f>'Charges variables'!AF12*CONFIG!$D84</f>
        <v>0</v>
      </c>
      <c r="AG14" s="86">
        <f>'Charges variables'!AG12*CONFIG!$D84</f>
        <v>0</v>
      </c>
      <c r="AH14" s="86">
        <f>'Charges variables'!AH12*CONFIG!$D84</f>
        <v>0</v>
      </c>
      <c r="AI14" s="86">
        <f>'Charges variables'!AI12*CONFIG!$D84</f>
        <v>0</v>
      </c>
      <c r="AJ14" s="86">
        <f>'Charges variables'!AJ12*CONFIG!$D84</f>
        <v>0</v>
      </c>
      <c r="AK14" s="86">
        <f>'Charges variables'!AK12*CONFIG!$D84</f>
        <v>0</v>
      </c>
      <c r="AL14" s="86">
        <f>'Charges variables'!AL12*CONFIG!$D84</f>
        <v>0</v>
      </c>
      <c r="AM14" s="86">
        <f>'Charges variables'!AM12*CONFIG!$D84</f>
        <v>0</v>
      </c>
      <c r="AN14" s="86">
        <f>'Charges variables'!AN12*CONFIG!$D84</f>
        <v>0</v>
      </c>
      <c r="AO14" s="86">
        <f>'Charges variables'!AO12*CONFIG!$D84</f>
        <v>0</v>
      </c>
      <c r="AP14" s="86">
        <f>'Charges variables'!AP12*CONFIG!$D84</f>
        <v>0</v>
      </c>
      <c r="AQ14" s="86">
        <f>'Charges variables'!AQ12*CONFIG!$D84</f>
        <v>0</v>
      </c>
      <c r="AR14" s="86">
        <f>'Charges variables'!AR12*CONFIG!$D84</f>
        <v>0</v>
      </c>
      <c r="AS14" s="86">
        <f>'Charges variables'!AS12*CONFIG!$D84</f>
        <v>0</v>
      </c>
      <c r="AT14" s="86">
        <f>'Charges variables'!AT12*CONFIG!$D84</f>
        <v>0</v>
      </c>
      <c r="AU14" s="86">
        <f>'Charges variables'!AU12*CONFIG!$D84</f>
        <v>0</v>
      </c>
      <c r="AV14" s="86">
        <f>'Charges variables'!AV12*CONFIG!$D84</f>
        <v>0</v>
      </c>
      <c r="AW14" s="86">
        <f>'Charges variables'!AW12*CONFIG!$D84</f>
        <v>0</v>
      </c>
      <c r="AX14" s="86">
        <f>'Charges variables'!AX12*CONFIG!$D84</f>
        <v>0</v>
      </c>
      <c r="AY14" s="86">
        <f>'Charges variables'!AY12*CONFIG!$D84</f>
        <v>0</v>
      </c>
      <c r="AZ14" s="86">
        <f>'Charges variables'!AZ12*CONFIG!$D84</f>
        <v>0</v>
      </c>
      <c r="BA14" s="86">
        <f>'Charges variables'!BA12*CONFIG!$D84</f>
        <v>0</v>
      </c>
      <c r="BB14" s="86">
        <f>'Charges variables'!BB12*CONFIG!$D84</f>
        <v>0</v>
      </c>
      <c r="BC14" s="86">
        <f>'Charges variables'!BC12*CONFIG!$D84</f>
        <v>0</v>
      </c>
      <c r="BD14" s="86">
        <f>'Charges variables'!BD12*CONFIG!$D84</f>
        <v>0</v>
      </c>
      <c r="BE14" s="86">
        <f>'Charges variables'!BE12*CONFIG!$D84</f>
        <v>0</v>
      </c>
      <c r="BF14" s="86">
        <f>'Charges variables'!BF12*CONFIG!$D84</f>
        <v>0</v>
      </c>
      <c r="BG14" s="86">
        <f>'Charges variables'!BG12*CONFIG!$D84</f>
        <v>0</v>
      </c>
      <c r="BH14" s="86">
        <f>'Charges variables'!BH12*CONFIG!$D84</f>
        <v>0</v>
      </c>
      <c r="BI14" s="86">
        <f>'Charges variables'!BI12*CONFIG!$D84</f>
        <v>0</v>
      </c>
      <c r="BJ14" s="86">
        <f>'Charges variables'!BJ12*CONFIG!$D84</f>
        <v>0</v>
      </c>
      <c r="BK14" s="86">
        <f>'Charges variables'!BK12*CONFIG!$D84</f>
        <v>0</v>
      </c>
      <c r="BL14" s="8"/>
    </row>
    <row r="15" spans="2:64" ht="14.25" customHeight="1" x14ac:dyDescent="0.3">
      <c r="B15" s="5"/>
      <c r="C15" s="85">
        <f>CONFIG!$C$18</f>
        <v>0</v>
      </c>
      <c r="D15" s="86">
        <f>'Charges variables'!D13*CONFIG!$D85</f>
        <v>0</v>
      </c>
      <c r="E15" s="86">
        <f>'Charges variables'!E13*CONFIG!$D85</f>
        <v>0</v>
      </c>
      <c r="F15" s="86">
        <f>'Charges variables'!F13*CONFIG!$D85</f>
        <v>0</v>
      </c>
      <c r="G15" s="86">
        <f>'Charges variables'!G13*CONFIG!$D85</f>
        <v>0</v>
      </c>
      <c r="H15" s="86">
        <f>'Charges variables'!H13*CONFIG!$D85</f>
        <v>0</v>
      </c>
      <c r="I15" s="86">
        <f>'Charges variables'!I13*CONFIG!$D85</f>
        <v>0</v>
      </c>
      <c r="J15" s="86">
        <f>'Charges variables'!J13*CONFIG!$D85</f>
        <v>0</v>
      </c>
      <c r="K15" s="86">
        <f>'Charges variables'!K13*CONFIG!$D85</f>
        <v>0</v>
      </c>
      <c r="L15" s="86">
        <f>'Charges variables'!L13*CONFIG!$D85</f>
        <v>0</v>
      </c>
      <c r="M15" s="86">
        <f>'Charges variables'!M13*CONFIG!$D85</f>
        <v>0</v>
      </c>
      <c r="N15" s="86">
        <f>'Charges variables'!N13*CONFIG!$D85</f>
        <v>0</v>
      </c>
      <c r="O15" s="86">
        <f>'Charges variables'!O13*CONFIG!$D85</f>
        <v>0</v>
      </c>
      <c r="P15" s="86">
        <f>'Charges variables'!P13*CONFIG!$D85</f>
        <v>0</v>
      </c>
      <c r="Q15" s="86">
        <f>'Charges variables'!Q13*CONFIG!$D85</f>
        <v>0</v>
      </c>
      <c r="R15" s="86">
        <f>'Charges variables'!R13*CONFIG!$D85</f>
        <v>0</v>
      </c>
      <c r="S15" s="86">
        <f>'Charges variables'!S13*CONFIG!$D85</f>
        <v>0</v>
      </c>
      <c r="T15" s="86">
        <f>'Charges variables'!T13*CONFIG!$D85</f>
        <v>0</v>
      </c>
      <c r="U15" s="86">
        <f>'Charges variables'!U13*CONFIG!$D85</f>
        <v>0</v>
      </c>
      <c r="V15" s="86">
        <f>'Charges variables'!V13*CONFIG!$D85</f>
        <v>0</v>
      </c>
      <c r="W15" s="86">
        <f>'Charges variables'!W13*CONFIG!$D85</f>
        <v>0</v>
      </c>
      <c r="X15" s="86">
        <f>'Charges variables'!X13*CONFIG!$D85</f>
        <v>0</v>
      </c>
      <c r="Y15" s="86">
        <f>'Charges variables'!Y13*CONFIG!$D85</f>
        <v>0</v>
      </c>
      <c r="Z15" s="86">
        <f>'Charges variables'!Z13*CONFIG!$D85</f>
        <v>0</v>
      </c>
      <c r="AA15" s="86">
        <f>'Charges variables'!AA13*CONFIG!$D85</f>
        <v>0</v>
      </c>
      <c r="AB15" s="86">
        <f>'Charges variables'!AB13*CONFIG!$D85</f>
        <v>0</v>
      </c>
      <c r="AC15" s="86">
        <f>'Charges variables'!AC13*CONFIG!$D85</f>
        <v>0</v>
      </c>
      <c r="AD15" s="86">
        <f>'Charges variables'!AD13*CONFIG!$D85</f>
        <v>0</v>
      </c>
      <c r="AE15" s="86">
        <f>'Charges variables'!AE13*CONFIG!$D85</f>
        <v>0</v>
      </c>
      <c r="AF15" s="86">
        <f>'Charges variables'!AF13*CONFIG!$D85</f>
        <v>0</v>
      </c>
      <c r="AG15" s="86">
        <f>'Charges variables'!AG13*CONFIG!$D85</f>
        <v>0</v>
      </c>
      <c r="AH15" s="86">
        <f>'Charges variables'!AH13*CONFIG!$D85</f>
        <v>0</v>
      </c>
      <c r="AI15" s="86">
        <f>'Charges variables'!AI13*CONFIG!$D85</f>
        <v>0</v>
      </c>
      <c r="AJ15" s="86">
        <f>'Charges variables'!AJ13*CONFIG!$D85</f>
        <v>0</v>
      </c>
      <c r="AK15" s="86">
        <f>'Charges variables'!AK13*CONFIG!$D85</f>
        <v>0</v>
      </c>
      <c r="AL15" s="86">
        <f>'Charges variables'!AL13*CONFIG!$D85</f>
        <v>0</v>
      </c>
      <c r="AM15" s="86">
        <f>'Charges variables'!AM13*CONFIG!$D85</f>
        <v>0</v>
      </c>
      <c r="AN15" s="86">
        <f>'Charges variables'!AN13*CONFIG!$D85</f>
        <v>0</v>
      </c>
      <c r="AO15" s="86">
        <f>'Charges variables'!AO13*CONFIG!$D85</f>
        <v>0</v>
      </c>
      <c r="AP15" s="86">
        <f>'Charges variables'!AP13*CONFIG!$D85</f>
        <v>0</v>
      </c>
      <c r="AQ15" s="86">
        <f>'Charges variables'!AQ13*CONFIG!$D85</f>
        <v>0</v>
      </c>
      <c r="AR15" s="86">
        <f>'Charges variables'!AR13*CONFIG!$D85</f>
        <v>0</v>
      </c>
      <c r="AS15" s="86">
        <f>'Charges variables'!AS13*CONFIG!$D85</f>
        <v>0</v>
      </c>
      <c r="AT15" s="86">
        <f>'Charges variables'!AT13*CONFIG!$D85</f>
        <v>0</v>
      </c>
      <c r="AU15" s="86">
        <f>'Charges variables'!AU13*CONFIG!$D85</f>
        <v>0</v>
      </c>
      <c r="AV15" s="86">
        <f>'Charges variables'!AV13*CONFIG!$D85</f>
        <v>0</v>
      </c>
      <c r="AW15" s="86">
        <f>'Charges variables'!AW13*CONFIG!$D85</f>
        <v>0</v>
      </c>
      <c r="AX15" s="86">
        <f>'Charges variables'!AX13*CONFIG!$D85</f>
        <v>0</v>
      </c>
      <c r="AY15" s="86">
        <f>'Charges variables'!AY13*CONFIG!$D85</f>
        <v>0</v>
      </c>
      <c r="AZ15" s="86">
        <f>'Charges variables'!AZ13*CONFIG!$D85</f>
        <v>0</v>
      </c>
      <c r="BA15" s="86">
        <f>'Charges variables'!BA13*CONFIG!$D85</f>
        <v>0</v>
      </c>
      <c r="BB15" s="86">
        <f>'Charges variables'!BB13*CONFIG!$D85</f>
        <v>0</v>
      </c>
      <c r="BC15" s="86">
        <f>'Charges variables'!BC13*CONFIG!$D85</f>
        <v>0</v>
      </c>
      <c r="BD15" s="86">
        <f>'Charges variables'!BD13*CONFIG!$D85</f>
        <v>0</v>
      </c>
      <c r="BE15" s="86">
        <f>'Charges variables'!BE13*CONFIG!$D85</f>
        <v>0</v>
      </c>
      <c r="BF15" s="86">
        <f>'Charges variables'!BF13*CONFIG!$D85</f>
        <v>0</v>
      </c>
      <c r="BG15" s="86">
        <f>'Charges variables'!BG13*CONFIG!$D85</f>
        <v>0</v>
      </c>
      <c r="BH15" s="86">
        <f>'Charges variables'!BH13*CONFIG!$D85</f>
        <v>0</v>
      </c>
      <c r="BI15" s="86">
        <f>'Charges variables'!BI13*CONFIG!$D85</f>
        <v>0</v>
      </c>
      <c r="BJ15" s="86">
        <f>'Charges variables'!BJ13*CONFIG!$D85</f>
        <v>0</v>
      </c>
      <c r="BK15" s="86">
        <f>'Charges variables'!BK13*CONFIG!$D85</f>
        <v>0</v>
      </c>
      <c r="BL15" s="8"/>
    </row>
    <row r="16" spans="2:64" ht="14.25" customHeight="1" x14ac:dyDescent="0.3">
      <c r="B16" s="5"/>
      <c r="C16" s="85">
        <f>CONFIG!$C$19</f>
        <v>0</v>
      </c>
      <c r="D16" s="86">
        <f>'Charges variables'!D14*CONFIG!$D86</f>
        <v>0</v>
      </c>
      <c r="E16" s="86">
        <f>'Charges variables'!E14*CONFIG!$D86</f>
        <v>0</v>
      </c>
      <c r="F16" s="86">
        <f>'Charges variables'!F14*CONFIG!$D86</f>
        <v>0</v>
      </c>
      <c r="G16" s="86">
        <f>'Charges variables'!G14*CONFIG!$D86</f>
        <v>0</v>
      </c>
      <c r="H16" s="86">
        <f>'Charges variables'!H14*CONFIG!$D86</f>
        <v>0</v>
      </c>
      <c r="I16" s="86">
        <f>'Charges variables'!I14*CONFIG!$D86</f>
        <v>0</v>
      </c>
      <c r="J16" s="86">
        <f>'Charges variables'!J14*CONFIG!$D86</f>
        <v>0</v>
      </c>
      <c r="K16" s="86">
        <f>'Charges variables'!K14*CONFIG!$D86</f>
        <v>0</v>
      </c>
      <c r="L16" s="86">
        <f>'Charges variables'!L14*CONFIG!$D86</f>
        <v>0</v>
      </c>
      <c r="M16" s="86">
        <f>'Charges variables'!M14*CONFIG!$D86</f>
        <v>0</v>
      </c>
      <c r="N16" s="86">
        <f>'Charges variables'!N14*CONFIG!$D86</f>
        <v>0</v>
      </c>
      <c r="O16" s="86">
        <f>'Charges variables'!O14*CONFIG!$D86</f>
        <v>0</v>
      </c>
      <c r="P16" s="86">
        <f>'Charges variables'!P14*CONFIG!$D86</f>
        <v>0</v>
      </c>
      <c r="Q16" s="86">
        <f>'Charges variables'!Q14*CONFIG!$D86</f>
        <v>0</v>
      </c>
      <c r="R16" s="86">
        <f>'Charges variables'!R14*CONFIG!$D86</f>
        <v>0</v>
      </c>
      <c r="S16" s="86">
        <f>'Charges variables'!S14*CONFIG!$D86</f>
        <v>0</v>
      </c>
      <c r="T16" s="86">
        <f>'Charges variables'!T14*CONFIG!$D86</f>
        <v>0</v>
      </c>
      <c r="U16" s="86">
        <f>'Charges variables'!U14*CONFIG!$D86</f>
        <v>0</v>
      </c>
      <c r="V16" s="86">
        <f>'Charges variables'!V14*CONFIG!$D86</f>
        <v>0</v>
      </c>
      <c r="W16" s="86">
        <f>'Charges variables'!W14*CONFIG!$D86</f>
        <v>0</v>
      </c>
      <c r="X16" s="86">
        <f>'Charges variables'!X14*CONFIG!$D86</f>
        <v>0</v>
      </c>
      <c r="Y16" s="86">
        <f>'Charges variables'!Y14*CONFIG!$D86</f>
        <v>0</v>
      </c>
      <c r="Z16" s="86">
        <f>'Charges variables'!Z14*CONFIG!$D86</f>
        <v>0</v>
      </c>
      <c r="AA16" s="86">
        <f>'Charges variables'!AA14*CONFIG!$D86</f>
        <v>0</v>
      </c>
      <c r="AB16" s="86">
        <f>'Charges variables'!AB14*CONFIG!$D86</f>
        <v>0</v>
      </c>
      <c r="AC16" s="86">
        <f>'Charges variables'!AC14*CONFIG!$D86</f>
        <v>0</v>
      </c>
      <c r="AD16" s="86">
        <f>'Charges variables'!AD14*CONFIG!$D86</f>
        <v>0</v>
      </c>
      <c r="AE16" s="86">
        <f>'Charges variables'!AE14*CONFIG!$D86</f>
        <v>0</v>
      </c>
      <c r="AF16" s="86">
        <f>'Charges variables'!AF14*CONFIG!$D86</f>
        <v>0</v>
      </c>
      <c r="AG16" s="86">
        <f>'Charges variables'!AG14*CONFIG!$D86</f>
        <v>0</v>
      </c>
      <c r="AH16" s="86">
        <f>'Charges variables'!AH14*CONFIG!$D86</f>
        <v>0</v>
      </c>
      <c r="AI16" s="86">
        <f>'Charges variables'!AI14*CONFIG!$D86</f>
        <v>0</v>
      </c>
      <c r="AJ16" s="86">
        <f>'Charges variables'!AJ14*CONFIG!$D86</f>
        <v>0</v>
      </c>
      <c r="AK16" s="86">
        <f>'Charges variables'!AK14*CONFIG!$D86</f>
        <v>0</v>
      </c>
      <c r="AL16" s="86">
        <f>'Charges variables'!AL14*CONFIG!$D86</f>
        <v>0</v>
      </c>
      <c r="AM16" s="86">
        <f>'Charges variables'!AM14*CONFIG!$D86</f>
        <v>0</v>
      </c>
      <c r="AN16" s="86">
        <f>'Charges variables'!AN14*CONFIG!$D86</f>
        <v>0</v>
      </c>
      <c r="AO16" s="86">
        <f>'Charges variables'!AO14*CONFIG!$D86</f>
        <v>0</v>
      </c>
      <c r="AP16" s="86">
        <f>'Charges variables'!AP14*CONFIG!$D86</f>
        <v>0</v>
      </c>
      <c r="AQ16" s="86">
        <f>'Charges variables'!AQ14*CONFIG!$D86</f>
        <v>0</v>
      </c>
      <c r="AR16" s="86">
        <f>'Charges variables'!AR14*CONFIG!$D86</f>
        <v>0</v>
      </c>
      <c r="AS16" s="86">
        <f>'Charges variables'!AS14*CONFIG!$D86</f>
        <v>0</v>
      </c>
      <c r="AT16" s="86">
        <f>'Charges variables'!AT14*CONFIG!$D86</f>
        <v>0</v>
      </c>
      <c r="AU16" s="86">
        <f>'Charges variables'!AU14*CONFIG!$D86</f>
        <v>0</v>
      </c>
      <c r="AV16" s="86">
        <f>'Charges variables'!AV14*CONFIG!$D86</f>
        <v>0</v>
      </c>
      <c r="AW16" s="86">
        <f>'Charges variables'!AW14*CONFIG!$D86</f>
        <v>0</v>
      </c>
      <c r="AX16" s="86">
        <f>'Charges variables'!AX14*CONFIG!$D86</f>
        <v>0</v>
      </c>
      <c r="AY16" s="86">
        <f>'Charges variables'!AY14*CONFIG!$D86</f>
        <v>0</v>
      </c>
      <c r="AZ16" s="86">
        <f>'Charges variables'!AZ14*CONFIG!$D86</f>
        <v>0</v>
      </c>
      <c r="BA16" s="86">
        <f>'Charges variables'!BA14*CONFIG!$D86</f>
        <v>0</v>
      </c>
      <c r="BB16" s="86">
        <f>'Charges variables'!BB14*CONFIG!$D86</f>
        <v>0</v>
      </c>
      <c r="BC16" s="86">
        <f>'Charges variables'!BC14*CONFIG!$D86</f>
        <v>0</v>
      </c>
      <c r="BD16" s="86">
        <f>'Charges variables'!BD14*CONFIG!$D86</f>
        <v>0</v>
      </c>
      <c r="BE16" s="86">
        <f>'Charges variables'!BE14*CONFIG!$D86</f>
        <v>0</v>
      </c>
      <c r="BF16" s="86">
        <f>'Charges variables'!BF14*CONFIG!$D86</f>
        <v>0</v>
      </c>
      <c r="BG16" s="86">
        <f>'Charges variables'!BG14*CONFIG!$D86</f>
        <v>0</v>
      </c>
      <c r="BH16" s="86">
        <f>'Charges variables'!BH14*CONFIG!$D86</f>
        <v>0</v>
      </c>
      <c r="BI16" s="86">
        <f>'Charges variables'!BI14*CONFIG!$D86</f>
        <v>0</v>
      </c>
      <c r="BJ16" s="86">
        <f>'Charges variables'!BJ14*CONFIG!$D86</f>
        <v>0</v>
      </c>
      <c r="BK16" s="86">
        <f>'Charges variables'!BK14*CONFIG!$D86</f>
        <v>0</v>
      </c>
      <c r="BL16" s="8"/>
    </row>
    <row r="17" spans="2:64" ht="14.25" customHeight="1" x14ac:dyDescent="0.3">
      <c r="B17" s="5"/>
      <c r="C17" s="85">
        <f>CONFIG!$C$20</f>
        <v>0</v>
      </c>
      <c r="D17" s="86">
        <f>'Charges variables'!D15*CONFIG!$D87</f>
        <v>0</v>
      </c>
      <c r="E17" s="86">
        <f>'Charges variables'!E15*CONFIG!$D87</f>
        <v>0</v>
      </c>
      <c r="F17" s="86">
        <f>'Charges variables'!F15*CONFIG!$D87</f>
        <v>0</v>
      </c>
      <c r="G17" s="86">
        <f>'Charges variables'!G15*CONFIG!$D87</f>
        <v>0</v>
      </c>
      <c r="H17" s="86">
        <f>'Charges variables'!H15*CONFIG!$D87</f>
        <v>0</v>
      </c>
      <c r="I17" s="86">
        <f>'Charges variables'!I15*CONFIG!$D87</f>
        <v>0</v>
      </c>
      <c r="J17" s="86">
        <f>'Charges variables'!J15*CONFIG!$D87</f>
        <v>0</v>
      </c>
      <c r="K17" s="86">
        <f>'Charges variables'!K15*CONFIG!$D87</f>
        <v>0</v>
      </c>
      <c r="L17" s="86">
        <f>'Charges variables'!L15*CONFIG!$D87</f>
        <v>0</v>
      </c>
      <c r="M17" s="86">
        <f>'Charges variables'!M15*CONFIG!$D87</f>
        <v>0</v>
      </c>
      <c r="N17" s="86">
        <f>'Charges variables'!N15*CONFIG!$D87</f>
        <v>0</v>
      </c>
      <c r="O17" s="86">
        <f>'Charges variables'!O15*CONFIG!$D87</f>
        <v>0</v>
      </c>
      <c r="P17" s="86">
        <f>'Charges variables'!P15*CONFIG!$D87</f>
        <v>0</v>
      </c>
      <c r="Q17" s="86">
        <f>'Charges variables'!Q15*CONFIG!$D87</f>
        <v>0</v>
      </c>
      <c r="R17" s="86">
        <f>'Charges variables'!R15*CONFIG!$D87</f>
        <v>0</v>
      </c>
      <c r="S17" s="86">
        <f>'Charges variables'!S15*CONFIG!$D87</f>
        <v>0</v>
      </c>
      <c r="T17" s="86">
        <f>'Charges variables'!T15*CONFIG!$D87</f>
        <v>0</v>
      </c>
      <c r="U17" s="86">
        <f>'Charges variables'!U15*CONFIG!$D87</f>
        <v>0</v>
      </c>
      <c r="V17" s="86">
        <f>'Charges variables'!V15*CONFIG!$D87</f>
        <v>0</v>
      </c>
      <c r="W17" s="86">
        <f>'Charges variables'!W15*CONFIG!$D87</f>
        <v>0</v>
      </c>
      <c r="X17" s="86">
        <f>'Charges variables'!X15*CONFIG!$D87</f>
        <v>0</v>
      </c>
      <c r="Y17" s="86">
        <f>'Charges variables'!Y15*CONFIG!$D87</f>
        <v>0</v>
      </c>
      <c r="Z17" s="86">
        <f>'Charges variables'!Z15*CONFIG!$D87</f>
        <v>0</v>
      </c>
      <c r="AA17" s="86">
        <f>'Charges variables'!AA15*CONFIG!$D87</f>
        <v>0</v>
      </c>
      <c r="AB17" s="86">
        <f>'Charges variables'!AB15*CONFIG!$D87</f>
        <v>0</v>
      </c>
      <c r="AC17" s="86">
        <f>'Charges variables'!AC15*CONFIG!$D87</f>
        <v>0</v>
      </c>
      <c r="AD17" s="86">
        <f>'Charges variables'!AD15*CONFIG!$D87</f>
        <v>0</v>
      </c>
      <c r="AE17" s="86">
        <f>'Charges variables'!AE15*CONFIG!$D87</f>
        <v>0</v>
      </c>
      <c r="AF17" s="86">
        <f>'Charges variables'!AF15*CONFIG!$D87</f>
        <v>0</v>
      </c>
      <c r="AG17" s="86">
        <f>'Charges variables'!AG15*CONFIG!$D87</f>
        <v>0</v>
      </c>
      <c r="AH17" s="86">
        <f>'Charges variables'!AH15*CONFIG!$D87</f>
        <v>0</v>
      </c>
      <c r="AI17" s="86">
        <f>'Charges variables'!AI15*CONFIG!$D87</f>
        <v>0</v>
      </c>
      <c r="AJ17" s="86">
        <f>'Charges variables'!AJ15*CONFIG!$D87</f>
        <v>0</v>
      </c>
      <c r="AK17" s="86">
        <f>'Charges variables'!AK15*CONFIG!$D87</f>
        <v>0</v>
      </c>
      <c r="AL17" s="86">
        <f>'Charges variables'!AL15*CONFIG!$D87</f>
        <v>0</v>
      </c>
      <c r="AM17" s="86">
        <f>'Charges variables'!AM15*CONFIG!$D87</f>
        <v>0</v>
      </c>
      <c r="AN17" s="86">
        <f>'Charges variables'!AN15*CONFIG!$D87</f>
        <v>0</v>
      </c>
      <c r="AO17" s="86">
        <f>'Charges variables'!AO15*CONFIG!$D87</f>
        <v>0</v>
      </c>
      <c r="AP17" s="86">
        <f>'Charges variables'!AP15*CONFIG!$D87</f>
        <v>0</v>
      </c>
      <c r="AQ17" s="86">
        <f>'Charges variables'!AQ15*CONFIG!$D87</f>
        <v>0</v>
      </c>
      <c r="AR17" s="86">
        <f>'Charges variables'!AR15*CONFIG!$D87</f>
        <v>0</v>
      </c>
      <c r="AS17" s="86">
        <f>'Charges variables'!AS15*CONFIG!$D87</f>
        <v>0</v>
      </c>
      <c r="AT17" s="86">
        <f>'Charges variables'!AT15*CONFIG!$D87</f>
        <v>0</v>
      </c>
      <c r="AU17" s="86">
        <f>'Charges variables'!AU15*CONFIG!$D87</f>
        <v>0</v>
      </c>
      <c r="AV17" s="86">
        <f>'Charges variables'!AV15*CONFIG!$D87</f>
        <v>0</v>
      </c>
      <c r="AW17" s="86">
        <f>'Charges variables'!AW15*CONFIG!$D87</f>
        <v>0</v>
      </c>
      <c r="AX17" s="86">
        <f>'Charges variables'!AX15*CONFIG!$D87</f>
        <v>0</v>
      </c>
      <c r="AY17" s="86">
        <f>'Charges variables'!AY15*CONFIG!$D87</f>
        <v>0</v>
      </c>
      <c r="AZ17" s="86">
        <f>'Charges variables'!AZ15*CONFIG!$D87</f>
        <v>0</v>
      </c>
      <c r="BA17" s="86">
        <f>'Charges variables'!BA15*CONFIG!$D87</f>
        <v>0</v>
      </c>
      <c r="BB17" s="86">
        <f>'Charges variables'!BB15*CONFIG!$D87</f>
        <v>0</v>
      </c>
      <c r="BC17" s="86">
        <f>'Charges variables'!BC15*CONFIG!$D87</f>
        <v>0</v>
      </c>
      <c r="BD17" s="86">
        <f>'Charges variables'!BD15*CONFIG!$D87</f>
        <v>0</v>
      </c>
      <c r="BE17" s="86">
        <f>'Charges variables'!BE15*CONFIG!$D87</f>
        <v>0</v>
      </c>
      <c r="BF17" s="86">
        <f>'Charges variables'!BF15*CONFIG!$D87</f>
        <v>0</v>
      </c>
      <c r="BG17" s="86">
        <f>'Charges variables'!BG15*CONFIG!$D87</f>
        <v>0</v>
      </c>
      <c r="BH17" s="86">
        <f>'Charges variables'!BH15*CONFIG!$D87</f>
        <v>0</v>
      </c>
      <c r="BI17" s="86">
        <f>'Charges variables'!BI15*CONFIG!$D87</f>
        <v>0</v>
      </c>
      <c r="BJ17" s="86">
        <f>'Charges variables'!BJ15*CONFIG!$D87</f>
        <v>0</v>
      </c>
      <c r="BK17" s="86">
        <f>'Charges variables'!BK15*CONFIG!$D87</f>
        <v>0</v>
      </c>
      <c r="BL17" s="8"/>
    </row>
    <row r="18" spans="2:64" ht="14.25" customHeight="1" x14ac:dyDescent="0.3">
      <c r="B18" s="5"/>
      <c r="C18" s="85">
        <f>CONFIG!$C$21</f>
        <v>0</v>
      </c>
      <c r="D18" s="86">
        <f>'Charges variables'!D16*CONFIG!$D88</f>
        <v>0</v>
      </c>
      <c r="E18" s="86">
        <f>'Charges variables'!E16*CONFIG!$D88</f>
        <v>0</v>
      </c>
      <c r="F18" s="86">
        <f>'Charges variables'!F16*CONFIG!$D88</f>
        <v>0</v>
      </c>
      <c r="G18" s="86">
        <f>'Charges variables'!G16*CONFIG!$D88</f>
        <v>0</v>
      </c>
      <c r="H18" s="86">
        <f>'Charges variables'!H16*CONFIG!$D88</f>
        <v>0</v>
      </c>
      <c r="I18" s="86">
        <f>'Charges variables'!I16*CONFIG!$D88</f>
        <v>0</v>
      </c>
      <c r="J18" s="86">
        <f>'Charges variables'!J16*CONFIG!$D88</f>
        <v>0</v>
      </c>
      <c r="K18" s="86">
        <f>'Charges variables'!K16*CONFIG!$D88</f>
        <v>0</v>
      </c>
      <c r="L18" s="86">
        <f>'Charges variables'!L16*CONFIG!$D88</f>
        <v>0</v>
      </c>
      <c r="M18" s="86">
        <f>'Charges variables'!M16*CONFIG!$D88</f>
        <v>0</v>
      </c>
      <c r="N18" s="86">
        <f>'Charges variables'!N16*CONFIG!$D88</f>
        <v>0</v>
      </c>
      <c r="O18" s="86">
        <f>'Charges variables'!O16*CONFIG!$D88</f>
        <v>0</v>
      </c>
      <c r="P18" s="86">
        <f>'Charges variables'!P16*CONFIG!$D88</f>
        <v>0</v>
      </c>
      <c r="Q18" s="86">
        <f>'Charges variables'!Q16*CONFIG!$D88</f>
        <v>0</v>
      </c>
      <c r="R18" s="86">
        <f>'Charges variables'!R16*CONFIG!$D88</f>
        <v>0</v>
      </c>
      <c r="S18" s="86">
        <f>'Charges variables'!S16*CONFIG!$D88</f>
        <v>0</v>
      </c>
      <c r="T18" s="86">
        <f>'Charges variables'!T16*CONFIG!$D88</f>
        <v>0</v>
      </c>
      <c r="U18" s="86">
        <f>'Charges variables'!U16*CONFIG!$D88</f>
        <v>0</v>
      </c>
      <c r="V18" s="86">
        <f>'Charges variables'!V16*CONFIG!$D88</f>
        <v>0</v>
      </c>
      <c r="W18" s="86">
        <f>'Charges variables'!W16*CONFIG!$D88</f>
        <v>0</v>
      </c>
      <c r="X18" s="86">
        <f>'Charges variables'!X16*CONFIG!$D88</f>
        <v>0</v>
      </c>
      <c r="Y18" s="86">
        <f>'Charges variables'!Y16*CONFIG!$D88</f>
        <v>0</v>
      </c>
      <c r="Z18" s="86">
        <f>'Charges variables'!Z16*CONFIG!$D88</f>
        <v>0</v>
      </c>
      <c r="AA18" s="86">
        <f>'Charges variables'!AA16*CONFIG!$D88</f>
        <v>0</v>
      </c>
      <c r="AB18" s="86">
        <f>'Charges variables'!AB16*CONFIG!$D88</f>
        <v>0</v>
      </c>
      <c r="AC18" s="86">
        <f>'Charges variables'!AC16*CONFIG!$D88</f>
        <v>0</v>
      </c>
      <c r="AD18" s="86">
        <f>'Charges variables'!AD16*CONFIG!$D88</f>
        <v>0</v>
      </c>
      <c r="AE18" s="86">
        <f>'Charges variables'!AE16*CONFIG!$D88</f>
        <v>0</v>
      </c>
      <c r="AF18" s="86">
        <f>'Charges variables'!AF16*CONFIG!$D88</f>
        <v>0</v>
      </c>
      <c r="AG18" s="86">
        <f>'Charges variables'!AG16*CONFIG!$D88</f>
        <v>0</v>
      </c>
      <c r="AH18" s="86">
        <f>'Charges variables'!AH16*CONFIG!$D88</f>
        <v>0</v>
      </c>
      <c r="AI18" s="86">
        <f>'Charges variables'!AI16*CONFIG!$D88</f>
        <v>0</v>
      </c>
      <c r="AJ18" s="86">
        <f>'Charges variables'!AJ16*CONFIG!$D88</f>
        <v>0</v>
      </c>
      <c r="AK18" s="86">
        <f>'Charges variables'!AK16*CONFIG!$D88</f>
        <v>0</v>
      </c>
      <c r="AL18" s="86">
        <f>'Charges variables'!AL16*CONFIG!$D88</f>
        <v>0</v>
      </c>
      <c r="AM18" s="86">
        <f>'Charges variables'!AM16*CONFIG!$D88</f>
        <v>0</v>
      </c>
      <c r="AN18" s="86">
        <f>'Charges variables'!AN16*CONFIG!$D88</f>
        <v>0</v>
      </c>
      <c r="AO18" s="86">
        <f>'Charges variables'!AO16*CONFIG!$D88</f>
        <v>0</v>
      </c>
      <c r="AP18" s="86">
        <f>'Charges variables'!AP16*CONFIG!$D88</f>
        <v>0</v>
      </c>
      <c r="AQ18" s="86">
        <f>'Charges variables'!AQ16*CONFIG!$D88</f>
        <v>0</v>
      </c>
      <c r="AR18" s="86">
        <f>'Charges variables'!AR16*CONFIG!$D88</f>
        <v>0</v>
      </c>
      <c r="AS18" s="86">
        <f>'Charges variables'!AS16*CONFIG!$D88</f>
        <v>0</v>
      </c>
      <c r="AT18" s="86">
        <f>'Charges variables'!AT16*CONFIG!$D88</f>
        <v>0</v>
      </c>
      <c r="AU18" s="86">
        <f>'Charges variables'!AU16*CONFIG!$D88</f>
        <v>0</v>
      </c>
      <c r="AV18" s="86">
        <f>'Charges variables'!AV16*CONFIG!$D88</f>
        <v>0</v>
      </c>
      <c r="AW18" s="86">
        <f>'Charges variables'!AW16*CONFIG!$D88</f>
        <v>0</v>
      </c>
      <c r="AX18" s="86">
        <f>'Charges variables'!AX16*CONFIG!$D88</f>
        <v>0</v>
      </c>
      <c r="AY18" s="86">
        <f>'Charges variables'!AY16*CONFIG!$D88</f>
        <v>0</v>
      </c>
      <c r="AZ18" s="86">
        <f>'Charges variables'!AZ16*CONFIG!$D88</f>
        <v>0</v>
      </c>
      <c r="BA18" s="86">
        <f>'Charges variables'!BA16*CONFIG!$D88</f>
        <v>0</v>
      </c>
      <c r="BB18" s="86">
        <f>'Charges variables'!BB16*CONFIG!$D88</f>
        <v>0</v>
      </c>
      <c r="BC18" s="86">
        <f>'Charges variables'!BC16*CONFIG!$D88</f>
        <v>0</v>
      </c>
      <c r="BD18" s="86">
        <f>'Charges variables'!BD16*CONFIG!$D88</f>
        <v>0</v>
      </c>
      <c r="BE18" s="86">
        <f>'Charges variables'!BE16*CONFIG!$D88</f>
        <v>0</v>
      </c>
      <c r="BF18" s="86">
        <f>'Charges variables'!BF16*CONFIG!$D88</f>
        <v>0</v>
      </c>
      <c r="BG18" s="86">
        <f>'Charges variables'!BG16*CONFIG!$D88</f>
        <v>0</v>
      </c>
      <c r="BH18" s="86">
        <f>'Charges variables'!BH16*CONFIG!$D88</f>
        <v>0</v>
      </c>
      <c r="BI18" s="86">
        <f>'Charges variables'!BI16*CONFIG!$D88</f>
        <v>0</v>
      </c>
      <c r="BJ18" s="86">
        <f>'Charges variables'!BJ16*CONFIG!$D88</f>
        <v>0</v>
      </c>
      <c r="BK18" s="86">
        <f>'Charges variables'!BK16*CONFIG!$D88</f>
        <v>0</v>
      </c>
      <c r="BL18" s="8"/>
    </row>
    <row r="19" spans="2:64" ht="14.25" customHeight="1" x14ac:dyDescent="0.3">
      <c r="B19" s="5"/>
      <c r="C19" s="85">
        <f>CONFIG!$C$22</f>
        <v>0</v>
      </c>
      <c r="D19" s="86">
        <f>'Charges variables'!D17*CONFIG!$D89</f>
        <v>0</v>
      </c>
      <c r="E19" s="86">
        <f>'Charges variables'!E17*CONFIG!$D89</f>
        <v>0</v>
      </c>
      <c r="F19" s="86">
        <f>'Charges variables'!F17*CONFIG!$D89</f>
        <v>0</v>
      </c>
      <c r="G19" s="86">
        <f>'Charges variables'!G17*CONFIG!$D89</f>
        <v>0</v>
      </c>
      <c r="H19" s="86">
        <f>'Charges variables'!H17*CONFIG!$D89</f>
        <v>0</v>
      </c>
      <c r="I19" s="86">
        <f>'Charges variables'!I17*CONFIG!$D89</f>
        <v>0</v>
      </c>
      <c r="J19" s="86">
        <f>'Charges variables'!J17*CONFIG!$D89</f>
        <v>0</v>
      </c>
      <c r="K19" s="86">
        <f>'Charges variables'!K17*CONFIG!$D89</f>
        <v>0</v>
      </c>
      <c r="L19" s="86">
        <f>'Charges variables'!L17*CONFIG!$D89</f>
        <v>0</v>
      </c>
      <c r="M19" s="86">
        <f>'Charges variables'!M17*CONFIG!$D89</f>
        <v>0</v>
      </c>
      <c r="N19" s="86">
        <f>'Charges variables'!N17*CONFIG!$D89</f>
        <v>0</v>
      </c>
      <c r="O19" s="86">
        <f>'Charges variables'!O17*CONFIG!$D89</f>
        <v>0</v>
      </c>
      <c r="P19" s="86">
        <f>'Charges variables'!P17*CONFIG!$D89</f>
        <v>0</v>
      </c>
      <c r="Q19" s="86">
        <f>'Charges variables'!Q17*CONFIG!$D89</f>
        <v>0</v>
      </c>
      <c r="R19" s="86">
        <f>'Charges variables'!R17*CONFIG!$D89</f>
        <v>0</v>
      </c>
      <c r="S19" s="86">
        <f>'Charges variables'!S17*CONFIG!$D89</f>
        <v>0</v>
      </c>
      <c r="T19" s="86">
        <f>'Charges variables'!T17*CONFIG!$D89</f>
        <v>0</v>
      </c>
      <c r="U19" s="86">
        <f>'Charges variables'!U17*CONFIG!$D89</f>
        <v>0</v>
      </c>
      <c r="V19" s="86">
        <f>'Charges variables'!V17*CONFIG!$D89</f>
        <v>0</v>
      </c>
      <c r="W19" s="86">
        <f>'Charges variables'!W17*CONFIG!$D89</f>
        <v>0</v>
      </c>
      <c r="X19" s="86">
        <f>'Charges variables'!X17*CONFIG!$D89</f>
        <v>0</v>
      </c>
      <c r="Y19" s="86">
        <f>'Charges variables'!Y17*CONFIG!$D89</f>
        <v>0</v>
      </c>
      <c r="Z19" s="86">
        <f>'Charges variables'!Z17*CONFIG!$D89</f>
        <v>0</v>
      </c>
      <c r="AA19" s="86">
        <f>'Charges variables'!AA17*CONFIG!$D89</f>
        <v>0</v>
      </c>
      <c r="AB19" s="86">
        <f>'Charges variables'!AB17*CONFIG!$D89</f>
        <v>0</v>
      </c>
      <c r="AC19" s="86">
        <f>'Charges variables'!AC17*CONFIG!$D89</f>
        <v>0</v>
      </c>
      <c r="AD19" s="86">
        <f>'Charges variables'!AD17*CONFIG!$D89</f>
        <v>0</v>
      </c>
      <c r="AE19" s="86">
        <f>'Charges variables'!AE17*CONFIG!$D89</f>
        <v>0</v>
      </c>
      <c r="AF19" s="86">
        <f>'Charges variables'!AF17*CONFIG!$D89</f>
        <v>0</v>
      </c>
      <c r="AG19" s="86">
        <f>'Charges variables'!AG17*CONFIG!$D89</f>
        <v>0</v>
      </c>
      <c r="AH19" s="86">
        <f>'Charges variables'!AH17*CONFIG!$D89</f>
        <v>0</v>
      </c>
      <c r="AI19" s="86">
        <f>'Charges variables'!AI17*CONFIG!$D89</f>
        <v>0</v>
      </c>
      <c r="AJ19" s="86">
        <f>'Charges variables'!AJ17*CONFIG!$D89</f>
        <v>0</v>
      </c>
      <c r="AK19" s="86">
        <f>'Charges variables'!AK17*CONFIG!$D89</f>
        <v>0</v>
      </c>
      <c r="AL19" s="86">
        <f>'Charges variables'!AL17*CONFIG!$D89</f>
        <v>0</v>
      </c>
      <c r="AM19" s="86">
        <f>'Charges variables'!AM17*CONFIG!$D89</f>
        <v>0</v>
      </c>
      <c r="AN19" s="86">
        <f>'Charges variables'!AN17*CONFIG!$D89</f>
        <v>0</v>
      </c>
      <c r="AO19" s="86">
        <f>'Charges variables'!AO17*CONFIG!$D89</f>
        <v>0</v>
      </c>
      <c r="AP19" s="86">
        <f>'Charges variables'!AP17*CONFIG!$D89</f>
        <v>0</v>
      </c>
      <c r="AQ19" s="86">
        <f>'Charges variables'!AQ17*CONFIG!$D89</f>
        <v>0</v>
      </c>
      <c r="AR19" s="86">
        <f>'Charges variables'!AR17*CONFIG!$D89</f>
        <v>0</v>
      </c>
      <c r="AS19" s="86">
        <f>'Charges variables'!AS17*CONFIG!$D89</f>
        <v>0</v>
      </c>
      <c r="AT19" s="86">
        <f>'Charges variables'!AT17*CONFIG!$D89</f>
        <v>0</v>
      </c>
      <c r="AU19" s="86">
        <f>'Charges variables'!AU17*CONFIG!$D89</f>
        <v>0</v>
      </c>
      <c r="AV19" s="86">
        <f>'Charges variables'!AV17*CONFIG!$D89</f>
        <v>0</v>
      </c>
      <c r="AW19" s="86">
        <f>'Charges variables'!AW17*CONFIG!$D89</f>
        <v>0</v>
      </c>
      <c r="AX19" s="86">
        <f>'Charges variables'!AX17*CONFIG!$D89</f>
        <v>0</v>
      </c>
      <c r="AY19" s="86">
        <f>'Charges variables'!AY17*CONFIG!$D89</f>
        <v>0</v>
      </c>
      <c r="AZ19" s="86">
        <f>'Charges variables'!AZ17*CONFIG!$D89</f>
        <v>0</v>
      </c>
      <c r="BA19" s="86">
        <f>'Charges variables'!BA17*CONFIG!$D89</f>
        <v>0</v>
      </c>
      <c r="BB19" s="86">
        <f>'Charges variables'!BB17*CONFIG!$D89</f>
        <v>0</v>
      </c>
      <c r="BC19" s="86">
        <f>'Charges variables'!BC17*CONFIG!$D89</f>
        <v>0</v>
      </c>
      <c r="BD19" s="86">
        <f>'Charges variables'!BD17*CONFIG!$D89</f>
        <v>0</v>
      </c>
      <c r="BE19" s="86">
        <f>'Charges variables'!BE17*CONFIG!$D89</f>
        <v>0</v>
      </c>
      <c r="BF19" s="86">
        <f>'Charges variables'!BF17*CONFIG!$D89</f>
        <v>0</v>
      </c>
      <c r="BG19" s="86">
        <f>'Charges variables'!BG17*CONFIG!$D89</f>
        <v>0</v>
      </c>
      <c r="BH19" s="86">
        <f>'Charges variables'!BH17*CONFIG!$D89</f>
        <v>0</v>
      </c>
      <c r="BI19" s="86">
        <f>'Charges variables'!BI17*CONFIG!$D89</f>
        <v>0</v>
      </c>
      <c r="BJ19" s="86">
        <f>'Charges variables'!BJ17*CONFIG!$D89</f>
        <v>0</v>
      </c>
      <c r="BK19" s="86">
        <f>'Charges variables'!BK17*CONFIG!$D89</f>
        <v>0</v>
      </c>
      <c r="BL19" s="8"/>
    </row>
    <row r="20" spans="2:64" ht="14.25" customHeight="1" x14ac:dyDescent="0.3">
      <c r="B20" s="5"/>
      <c r="C20" s="85">
        <f>CONFIG!$C$23</f>
        <v>0</v>
      </c>
      <c r="D20" s="86">
        <f>'Charges variables'!D18*CONFIG!$D90</f>
        <v>0</v>
      </c>
      <c r="E20" s="86">
        <f>'Charges variables'!E18*CONFIG!$D90</f>
        <v>0</v>
      </c>
      <c r="F20" s="86">
        <f>'Charges variables'!F18*CONFIG!$D90</f>
        <v>0</v>
      </c>
      <c r="G20" s="86">
        <f>'Charges variables'!G18*CONFIG!$D90</f>
        <v>0</v>
      </c>
      <c r="H20" s="86">
        <f>'Charges variables'!H18*CONFIG!$D90</f>
        <v>0</v>
      </c>
      <c r="I20" s="86">
        <f>'Charges variables'!I18*CONFIG!$D90</f>
        <v>0</v>
      </c>
      <c r="J20" s="86">
        <f>'Charges variables'!J18*CONFIG!$D90</f>
        <v>0</v>
      </c>
      <c r="K20" s="86">
        <f>'Charges variables'!K18*CONFIG!$D90</f>
        <v>0</v>
      </c>
      <c r="L20" s="86">
        <f>'Charges variables'!L18*CONFIG!$D90</f>
        <v>0</v>
      </c>
      <c r="M20" s="86">
        <f>'Charges variables'!M18*CONFIG!$D90</f>
        <v>0</v>
      </c>
      <c r="N20" s="86">
        <f>'Charges variables'!N18*CONFIG!$D90</f>
        <v>0</v>
      </c>
      <c r="O20" s="86">
        <f>'Charges variables'!O18*CONFIG!$D90</f>
        <v>0</v>
      </c>
      <c r="P20" s="86">
        <f>'Charges variables'!P18*CONFIG!$D90</f>
        <v>0</v>
      </c>
      <c r="Q20" s="86">
        <f>'Charges variables'!Q18*CONFIG!$D90</f>
        <v>0</v>
      </c>
      <c r="R20" s="86">
        <f>'Charges variables'!R18*CONFIG!$D90</f>
        <v>0</v>
      </c>
      <c r="S20" s="86">
        <f>'Charges variables'!S18*CONFIG!$D90</f>
        <v>0</v>
      </c>
      <c r="T20" s="86">
        <f>'Charges variables'!T18*CONFIG!$D90</f>
        <v>0</v>
      </c>
      <c r="U20" s="86">
        <f>'Charges variables'!U18*CONFIG!$D90</f>
        <v>0</v>
      </c>
      <c r="V20" s="86">
        <f>'Charges variables'!V18*CONFIG!$D90</f>
        <v>0</v>
      </c>
      <c r="W20" s="86">
        <f>'Charges variables'!W18*CONFIG!$D90</f>
        <v>0</v>
      </c>
      <c r="X20" s="86">
        <f>'Charges variables'!X18*CONFIG!$D90</f>
        <v>0</v>
      </c>
      <c r="Y20" s="86">
        <f>'Charges variables'!Y18*CONFIG!$D90</f>
        <v>0</v>
      </c>
      <c r="Z20" s="86">
        <f>'Charges variables'!Z18*CONFIG!$D90</f>
        <v>0</v>
      </c>
      <c r="AA20" s="86">
        <f>'Charges variables'!AA18*CONFIG!$D90</f>
        <v>0</v>
      </c>
      <c r="AB20" s="86">
        <f>'Charges variables'!AB18*CONFIG!$D90</f>
        <v>0</v>
      </c>
      <c r="AC20" s="86">
        <f>'Charges variables'!AC18*CONFIG!$D90</f>
        <v>0</v>
      </c>
      <c r="AD20" s="86">
        <f>'Charges variables'!AD18*CONFIG!$D90</f>
        <v>0</v>
      </c>
      <c r="AE20" s="86">
        <f>'Charges variables'!AE18*CONFIG!$D90</f>
        <v>0</v>
      </c>
      <c r="AF20" s="86">
        <f>'Charges variables'!AF18*CONFIG!$D90</f>
        <v>0</v>
      </c>
      <c r="AG20" s="86">
        <f>'Charges variables'!AG18*CONFIG!$D90</f>
        <v>0</v>
      </c>
      <c r="AH20" s="86">
        <f>'Charges variables'!AH18*CONFIG!$D90</f>
        <v>0</v>
      </c>
      <c r="AI20" s="86">
        <f>'Charges variables'!AI18*CONFIG!$D90</f>
        <v>0</v>
      </c>
      <c r="AJ20" s="86">
        <f>'Charges variables'!AJ18*CONFIG!$D90</f>
        <v>0</v>
      </c>
      <c r="AK20" s="86">
        <f>'Charges variables'!AK18*CONFIG!$D90</f>
        <v>0</v>
      </c>
      <c r="AL20" s="86">
        <f>'Charges variables'!AL18*CONFIG!$D90</f>
        <v>0</v>
      </c>
      <c r="AM20" s="86">
        <f>'Charges variables'!AM18*CONFIG!$D90</f>
        <v>0</v>
      </c>
      <c r="AN20" s="86">
        <f>'Charges variables'!AN18*CONFIG!$D90</f>
        <v>0</v>
      </c>
      <c r="AO20" s="86">
        <f>'Charges variables'!AO18*CONFIG!$D90</f>
        <v>0</v>
      </c>
      <c r="AP20" s="86">
        <f>'Charges variables'!AP18*CONFIG!$D90</f>
        <v>0</v>
      </c>
      <c r="AQ20" s="86">
        <f>'Charges variables'!AQ18*CONFIG!$D90</f>
        <v>0</v>
      </c>
      <c r="AR20" s="86">
        <f>'Charges variables'!AR18*CONFIG!$D90</f>
        <v>0</v>
      </c>
      <c r="AS20" s="86">
        <f>'Charges variables'!AS18*CONFIG!$D90</f>
        <v>0</v>
      </c>
      <c r="AT20" s="86">
        <f>'Charges variables'!AT18*CONFIG!$D90</f>
        <v>0</v>
      </c>
      <c r="AU20" s="86">
        <f>'Charges variables'!AU18*CONFIG!$D90</f>
        <v>0</v>
      </c>
      <c r="AV20" s="86">
        <f>'Charges variables'!AV18*CONFIG!$D90</f>
        <v>0</v>
      </c>
      <c r="AW20" s="86">
        <f>'Charges variables'!AW18*CONFIG!$D90</f>
        <v>0</v>
      </c>
      <c r="AX20" s="86">
        <f>'Charges variables'!AX18*CONFIG!$D90</f>
        <v>0</v>
      </c>
      <c r="AY20" s="86">
        <f>'Charges variables'!AY18*CONFIG!$D90</f>
        <v>0</v>
      </c>
      <c r="AZ20" s="86">
        <f>'Charges variables'!AZ18*CONFIG!$D90</f>
        <v>0</v>
      </c>
      <c r="BA20" s="86">
        <f>'Charges variables'!BA18*CONFIG!$D90</f>
        <v>0</v>
      </c>
      <c r="BB20" s="86">
        <f>'Charges variables'!BB18*CONFIG!$D90</f>
        <v>0</v>
      </c>
      <c r="BC20" s="86">
        <f>'Charges variables'!BC18*CONFIG!$D90</f>
        <v>0</v>
      </c>
      <c r="BD20" s="86">
        <f>'Charges variables'!BD18*CONFIG!$D90</f>
        <v>0</v>
      </c>
      <c r="BE20" s="86">
        <f>'Charges variables'!BE18*CONFIG!$D90</f>
        <v>0</v>
      </c>
      <c r="BF20" s="86">
        <f>'Charges variables'!BF18*CONFIG!$D90</f>
        <v>0</v>
      </c>
      <c r="BG20" s="86">
        <f>'Charges variables'!BG18*CONFIG!$D90</f>
        <v>0</v>
      </c>
      <c r="BH20" s="86">
        <f>'Charges variables'!BH18*CONFIG!$D90</f>
        <v>0</v>
      </c>
      <c r="BI20" s="86">
        <f>'Charges variables'!BI18*CONFIG!$D90</f>
        <v>0</v>
      </c>
      <c r="BJ20" s="86">
        <f>'Charges variables'!BJ18*CONFIG!$D90</f>
        <v>0</v>
      </c>
      <c r="BK20" s="86">
        <f>'Charges variables'!BK18*CONFIG!$D90</f>
        <v>0</v>
      </c>
      <c r="BL20" s="8"/>
    </row>
    <row r="21" spans="2:64" ht="14.25" customHeight="1" x14ac:dyDescent="0.3">
      <c r="B21" s="5"/>
      <c r="C21" s="85">
        <f>CONFIG!$C$24</f>
        <v>0</v>
      </c>
      <c r="D21" s="86">
        <f>'Charges variables'!D19*CONFIG!$D91</f>
        <v>0</v>
      </c>
      <c r="E21" s="86">
        <f>'Charges variables'!E19*CONFIG!$D91</f>
        <v>0</v>
      </c>
      <c r="F21" s="86">
        <f>'Charges variables'!F19*CONFIG!$D91</f>
        <v>0</v>
      </c>
      <c r="G21" s="86">
        <f>'Charges variables'!G19*CONFIG!$D91</f>
        <v>0</v>
      </c>
      <c r="H21" s="86">
        <f>'Charges variables'!H19*CONFIG!$D91</f>
        <v>0</v>
      </c>
      <c r="I21" s="86">
        <f>'Charges variables'!I19*CONFIG!$D91</f>
        <v>0</v>
      </c>
      <c r="J21" s="86">
        <f>'Charges variables'!J19*CONFIG!$D91</f>
        <v>0</v>
      </c>
      <c r="K21" s="86">
        <f>'Charges variables'!K19*CONFIG!$D91</f>
        <v>0</v>
      </c>
      <c r="L21" s="86">
        <f>'Charges variables'!L19*CONFIG!$D91</f>
        <v>0</v>
      </c>
      <c r="M21" s="86">
        <f>'Charges variables'!M19*CONFIG!$D91</f>
        <v>0</v>
      </c>
      <c r="N21" s="86">
        <f>'Charges variables'!N19*CONFIG!$D91</f>
        <v>0</v>
      </c>
      <c r="O21" s="86">
        <f>'Charges variables'!O19*CONFIG!$D91</f>
        <v>0</v>
      </c>
      <c r="P21" s="86">
        <f>'Charges variables'!P19*CONFIG!$D91</f>
        <v>0</v>
      </c>
      <c r="Q21" s="86">
        <f>'Charges variables'!Q19*CONFIG!$D91</f>
        <v>0</v>
      </c>
      <c r="R21" s="86">
        <f>'Charges variables'!R19*CONFIG!$D91</f>
        <v>0</v>
      </c>
      <c r="S21" s="86">
        <f>'Charges variables'!S19*CONFIG!$D91</f>
        <v>0</v>
      </c>
      <c r="T21" s="86">
        <f>'Charges variables'!T19*CONFIG!$D91</f>
        <v>0</v>
      </c>
      <c r="U21" s="86">
        <f>'Charges variables'!U19*CONFIG!$D91</f>
        <v>0</v>
      </c>
      <c r="V21" s="86">
        <f>'Charges variables'!V19*CONFIG!$D91</f>
        <v>0</v>
      </c>
      <c r="W21" s="86">
        <f>'Charges variables'!W19*CONFIG!$D91</f>
        <v>0</v>
      </c>
      <c r="X21" s="86">
        <f>'Charges variables'!X19*CONFIG!$D91</f>
        <v>0</v>
      </c>
      <c r="Y21" s="86">
        <f>'Charges variables'!Y19*CONFIG!$D91</f>
        <v>0</v>
      </c>
      <c r="Z21" s="86">
        <f>'Charges variables'!Z19*CONFIG!$D91</f>
        <v>0</v>
      </c>
      <c r="AA21" s="86">
        <f>'Charges variables'!AA19*CONFIG!$D91</f>
        <v>0</v>
      </c>
      <c r="AB21" s="86">
        <f>'Charges variables'!AB19*CONFIG!$D91</f>
        <v>0</v>
      </c>
      <c r="AC21" s="86">
        <f>'Charges variables'!AC19*CONFIG!$D91</f>
        <v>0</v>
      </c>
      <c r="AD21" s="86">
        <f>'Charges variables'!AD19*CONFIG!$D91</f>
        <v>0</v>
      </c>
      <c r="AE21" s="86">
        <f>'Charges variables'!AE19*CONFIG!$D91</f>
        <v>0</v>
      </c>
      <c r="AF21" s="86">
        <f>'Charges variables'!AF19*CONFIG!$D91</f>
        <v>0</v>
      </c>
      <c r="AG21" s="86">
        <f>'Charges variables'!AG19*CONFIG!$D91</f>
        <v>0</v>
      </c>
      <c r="AH21" s="86">
        <f>'Charges variables'!AH19*CONFIG!$D91</f>
        <v>0</v>
      </c>
      <c r="AI21" s="86">
        <f>'Charges variables'!AI19*CONFIG!$D91</f>
        <v>0</v>
      </c>
      <c r="AJ21" s="86">
        <f>'Charges variables'!AJ19*CONFIG!$D91</f>
        <v>0</v>
      </c>
      <c r="AK21" s="86">
        <f>'Charges variables'!AK19*CONFIG!$D91</f>
        <v>0</v>
      </c>
      <c r="AL21" s="86">
        <f>'Charges variables'!AL19*CONFIG!$D91</f>
        <v>0</v>
      </c>
      <c r="AM21" s="86">
        <f>'Charges variables'!AM19*CONFIG!$D91</f>
        <v>0</v>
      </c>
      <c r="AN21" s="86">
        <f>'Charges variables'!AN19*CONFIG!$D91</f>
        <v>0</v>
      </c>
      <c r="AO21" s="86">
        <f>'Charges variables'!AO19*CONFIG!$D91</f>
        <v>0</v>
      </c>
      <c r="AP21" s="86">
        <f>'Charges variables'!AP19*CONFIG!$D91</f>
        <v>0</v>
      </c>
      <c r="AQ21" s="86">
        <f>'Charges variables'!AQ19*CONFIG!$D91</f>
        <v>0</v>
      </c>
      <c r="AR21" s="86">
        <f>'Charges variables'!AR19*CONFIG!$D91</f>
        <v>0</v>
      </c>
      <c r="AS21" s="86">
        <f>'Charges variables'!AS19*CONFIG!$D91</f>
        <v>0</v>
      </c>
      <c r="AT21" s="86">
        <f>'Charges variables'!AT19*CONFIG!$D91</f>
        <v>0</v>
      </c>
      <c r="AU21" s="86">
        <f>'Charges variables'!AU19*CONFIG!$D91</f>
        <v>0</v>
      </c>
      <c r="AV21" s="86">
        <f>'Charges variables'!AV19*CONFIG!$D91</f>
        <v>0</v>
      </c>
      <c r="AW21" s="86">
        <f>'Charges variables'!AW19*CONFIG!$D91</f>
        <v>0</v>
      </c>
      <c r="AX21" s="86">
        <f>'Charges variables'!AX19*CONFIG!$D91</f>
        <v>0</v>
      </c>
      <c r="AY21" s="86">
        <f>'Charges variables'!AY19*CONFIG!$D91</f>
        <v>0</v>
      </c>
      <c r="AZ21" s="86">
        <f>'Charges variables'!AZ19*CONFIG!$D91</f>
        <v>0</v>
      </c>
      <c r="BA21" s="86">
        <f>'Charges variables'!BA19*CONFIG!$D91</f>
        <v>0</v>
      </c>
      <c r="BB21" s="86">
        <f>'Charges variables'!BB19*CONFIG!$D91</f>
        <v>0</v>
      </c>
      <c r="BC21" s="86">
        <f>'Charges variables'!BC19*CONFIG!$D91</f>
        <v>0</v>
      </c>
      <c r="BD21" s="86">
        <f>'Charges variables'!BD19*CONFIG!$D91</f>
        <v>0</v>
      </c>
      <c r="BE21" s="86">
        <f>'Charges variables'!BE19*CONFIG!$D91</f>
        <v>0</v>
      </c>
      <c r="BF21" s="86">
        <f>'Charges variables'!BF19*CONFIG!$D91</f>
        <v>0</v>
      </c>
      <c r="BG21" s="86">
        <f>'Charges variables'!BG19*CONFIG!$D91</f>
        <v>0</v>
      </c>
      <c r="BH21" s="86">
        <f>'Charges variables'!BH19*CONFIG!$D91</f>
        <v>0</v>
      </c>
      <c r="BI21" s="86">
        <f>'Charges variables'!BI19*CONFIG!$D91</f>
        <v>0</v>
      </c>
      <c r="BJ21" s="86">
        <f>'Charges variables'!BJ19*CONFIG!$D91</f>
        <v>0</v>
      </c>
      <c r="BK21" s="86">
        <f>'Charges variables'!BK19*CONFIG!$D91</f>
        <v>0</v>
      </c>
      <c r="BL21" s="8"/>
    </row>
    <row r="22" spans="2:64" ht="14.25" customHeight="1" x14ac:dyDescent="0.3">
      <c r="B22" s="5"/>
      <c r="C22" s="85">
        <f>CONFIG!$C$25</f>
        <v>0</v>
      </c>
      <c r="D22" s="86">
        <f>'Charges variables'!D20*CONFIG!$D92</f>
        <v>0</v>
      </c>
      <c r="E22" s="86">
        <f>'Charges variables'!E20*CONFIG!$D92</f>
        <v>0</v>
      </c>
      <c r="F22" s="86">
        <f>'Charges variables'!F20*CONFIG!$D92</f>
        <v>0</v>
      </c>
      <c r="G22" s="86">
        <f>'Charges variables'!G20*CONFIG!$D92</f>
        <v>0</v>
      </c>
      <c r="H22" s="86">
        <f>'Charges variables'!H20*CONFIG!$D92</f>
        <v>0</v>
      </c>
      <c r="I22" s="86">
        <f>'Charges variables'!I20*CONFIG!$D92</f>
        <v>0</v>
      </c>
      <c r="J22" s="86">
        <f>'Charges variables'!J20*CONFIG!$D92</f>
        <v>0</v>
      </c>
      <c r="K22" s="86">
        <f>'Charges variables'!K20*CONFIG!$D92</f>
        <v>0</v>
      </c>
      <c r="L22" s="86">
        <f>'Charges variables'!L20*CONFIG!$D92</f>
        <v>0</v>
      </c>
      <c r="M22" s="86">
        <f>'Charges variables'!M20*CONFIG!$D92</f>
        <v>0</v>
      </c>
      <c r="N22" s="86">
        <f>'Charges variables'!N20*CONFIG!$D92</f>
        <v>0</v>
      </c>
      <c r="O22" s="86">
        <f>'Charges variables'!O20*CONFIG!$D92</f>
        <v>0</v>
      </c>
      <c r="P22" s="86">
        <f>'Charges variables'!P20*CONFIG!$D92</f>
        <v>0</v>
      </c>
      <c r="Q22" s="86">
        <f>'Charges variables'!Q20*CONFIG!$D92</f>
        <v>0</v>
      </c>
      <c r="R22" s="86">
        <f>'Charges variables'!R20*CONFIG!$D92</f>
        <v>0</v>
      </c>
      <c r="S22" s="86">
        <f>'Charges variables'!S20*CONFIG!$D92</f>
        <v>0</v>
      </c>
      <c r="T22" s="86">
        <f>'Charges variables'!T20*CONFIG!$D92</f>
        <v>0</v>
      </c>
      <c r="U22" s="86">
        <f>'Charges variables'!U20*CONFIG!$D92</f>
        <v>0</v>
      </c>
      <c r="V22" s="86">
        <f>'Charges variables'!V20*CONFIG!$D92</f>
        <v>0</v>
      </c>
      <c r="W22" s="86">
        <f>'Charges variables'!W20*CONFIG!$D92</f>
        <v>0</v>
      </c>
      <c r="X22" s="86">
        <f>'Charges variables'!X20*CONFIG!$D92</f>
        <v>0</v>
      </c>
      <c r="Y22" s="86">
        <f>'Charges variables'!Y20*CONFIG!$D92</f>
        <v>0</v>
      </c>
      <c r="Z22" s="86">
        <f>'Charges variables'!Z20*CONFIG!$D92</f>
        <v>0</v>
      </c>
      <c r="AA22" s="86">
        <f>'Charges variables'!AA20*CONFIG!$D92</f>
        <v>0</v>
      </c>
      <c r="AB22" s="86">
        <f>'Charges variables'!AB20*CONFIG!$D92</f>
        <v>0</v>
      </c>
      <c r="AC22" s="86">
        <f>'Charges variables'!AC20*CONFIG!$D92</f>
        <v>0</v>
      </c>
      <c r="AD22" s="86">
        <f>'Charges variables'!AD20*CONFIG!$D92</f>
        <v>0</v>
      </c>
      <c r="AE22" s="86">
        <f>'Charges variables'!AE20*CONFIG!$D92</f>
        <v>0</v>
      </c>
      <c r="AF22" s="86">
        <f>'Charges variables'!AF20*CONFIG!$D92</f>
        <v>0</v>
      </c>
      <c r="AG22" s="86">
        <f>'Charges variables'!AG20*CONFIG!$D92</f>
        <v>0</v>
      </c>
      <c r="AH22" s="86">
        <f>'Charges variables'!AH20*CONFIG!$D92</f>
        <v>0</v>
      </c>
      <c r="AI22" s="86">
        <f>'Charges variables'!AI20*CONFIG!$D92</f>
        <v>0</v>
      </c>
      <c r="AJ22" s="86">
        <f>'Charges variables'!AJ20*CONFIG!$D92</f>
        <v>0</v>
      </c>
      <c r="AK22" s="86">
        <f>'Charges variables'!AK20*CONFIG!$D92</f>
        <v>0</v>
      </c>
      <c r="AL22" s="86">
        <f>'Charges variables'!AL20*CONFIG!$D92</f>
        <v>0</v>
      </c>
      <c r="AM22" s="86">
        <f>'Charges variables'!AM20*CONFIG!$D92</f>
        <v>0</v>
      </c>
      <c r="AN22" s="86">
        <f>'Charges variables'!AN20*CONFIG!$D92</f>
        <v>0</v>
      </c>
      <c r="AO22" s="86">
        <f>'Charges variables'!AO20*CONFIG!$D92</f>
        <v>0</v>
      </c>
      <c r="AP22" s="86">
        <f>'Charges variables'!AP20*CONFIG!$D92</f>
        <v>0</v>
      </c>
      <c r="AQ22" s="86">
        <f>'Charges variables'!AQ20*CONFIG!$D92</f>
        <v>0</v>
      </c>
      <c r="AR22" s="86">
        <f>'Charges variables'!AR20*CONFIG!$D92</f>
        <v>0</v>
      </c>
      <c r="AS22" s="86">
        <f>'Charges variables'!AS20*CONFIG!$D92</f>
        <v>0</v>
      </c>
      <c r="AT22" s="86">
        <f>'Charges variables'!AT20*CONFIG!$D92</f>
        <v>0</v>
      </c>
      <c r="AU22" s="86">
        <f>'Charges variables'!AU20*CONFIG!$D92</f>
        <v>0</v>
      </c>
      <c r="AV22" s="86">
        <f>'Charges variables'!AV20*CONFIG!$D92</f>
        <v>0</v>
      </c>
      <c r="AW22" s="86">
        <f>'Charges variables'!AW20*CONFIG!$D92</f>
        <v>0</v>
      </c>
      <c r="AX22" s="86">
        <f>'Charges variables'!AX20*CONFIG!$D92</f>
        <v>0</v>
      </c>
      <c r="AY22" s="86">
        <f>'Charges variables'!AY20*CONFIG!$D92</f>
        <v>0</v>
      </c>
      <c r="AZ22" s="86">
        <f>'Charges variables'!AZ20*CONFIG!$D92</f>
        <v>0</v>
      </c>
      <c r="BA22" s="86">
        <f>'Charges variables'!BA20*CONFIG!$D92</f>
        <v>0</v>
      </c>
      <c r="BB22" s="86">
        <f>'Charges variables'!BB20*CONFIG!$D92</f>
        <v>0</v>
      </c>
      <c r="BC22" s="86">
        <f>'Charges variables'!BC20*CONFIG!$D92</f>
        <v>0</v>
      </c>
      <c r="BD22" s="86">
        <f>'Charges variables'!BD20*CONFIG!$D92</f>
        <v>0</v>
      </c>
      <c r="BE22" s="86">
        <f>'Charges variables'!BE20*CONFIG!$D92</f>
        <v>0</v>
      </c>
      <c r="BF22" s="86">
        <f>'Charges variables'!BF20*CONFIG!$D92</f>
        <v>0</v>
      </c>
      <c r="BG22" s="86">
        <f>'Charges variables'!BG20*CONFIG!$D92</f>
        <v>0</v>
      </c>
      <c r="BH22" s="86">
        <f>'Charges variables'!BH20*CONFIG!$D92</f>
        <v>0</v>
      </c>
      <c r="BI22" s="86">
        <f>'Charges variables'!BI20*CONFIG!$D92</f>
        <v>0</v>
      </c>
      <c r="BJ22" s="86">
        <f>'Charges variables'!BJ20*CONFIG!$D92</f>
        <v>0</v>
      </c>
      <c r="BK22" s="86">
        <f>'Charges variables'!BK20*CONFIG!$D92</f>
        <v>0</v>
      </c>
      <c r="BL22" s="8"/>
    </row>
    <row r="23" spans="2:64" ht="14.25" customHeight="1" x14ac:dyDescent="0.3">
      <c r="B23" s="5"/>
      <c r="C23" s="67"/>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8"/>
    </row>
    <row r="24" spans="2:64" ht="14.25" customHeight="1" x14ac:dyDescent="0.3">
      <c r="B24" s="5"/>
      <c r="C24" s="79" t="s">
        <v>121</v>
      </c>
      <c r="D24" s="163">
        <f>SUM(D11:D22)+(SUM(Investissements!D$29-Investissements!D$9)+'Charges externes'!J29)*CONFIG!$D$94</f>
        <v>0</v>
      </c>
      <c r="E24" s="163">
        <f>SUM(E11:E22)+(SUM(Investissements!E$29-Investissements!E$9)+'Charges externes'!K29)*CONFIG!$D$94</f>
        <v>0</v>
      </c>
      <c r="F24" s="163">
        <f>SUM(F11:F22)+(SUM(Investissements!F$29-Investissements!F$9)+'Charges externes'!L29)*CONFIG!$D$94</f>
        <v>0</v>
      </c>
      <c r="G24" s="163">
        <f>SUM(G11:G22)+(SUM(Investissements!G$29-Investissements!G$9)+'Charges externes'!M29)*CONFIG!$D$94</f>
        <v>0</v>
      </c>
      <c r="H24" s="163">
        <f>SUM(H11:H22)+(SUM(Investissements!H$29-Investissements!H$9)+'Charges externes'!N29)*CONFIG!$D$94</f>
        <v>0</v>
      </c>
      <c r="I24" s="163">
        <f>SUM(I11:I22)+(SUM(Investissements!I$29-Investissements!I$9)+'Charges externes'!O29)*CONFIG!$D$94</f>
        <v>0</v>
      </c>
      <c r="J24" s="163">
        <f>SUM(J11:J22)+(SUM(Investissements!J$29-Investissements!J$9)+'Charges externes'!P29)*CONFIG!$D$94</f>
        <v>0</v>
      </c>
      <c r="K24" s="163">
        <f>SUM(K11:K22)+(SUM(Investissements!K$29-Investissements!K$9)+'Charges externes'!Q29)*CONFIG!$D$94</f>
        <v>0</v>
      </c>
      <c r="L24" s="163">
        <f>SUM(L11:L22)+(SUM(Investissements!L$29-Investissements!L$9)+'Charges externes'!R29)*CONFIG!$D$94</f>
        <v>0</v>
      </c>
      <c r="M24" s="163">
        <f>SUM(M11:M22)+(SUM(Investissements!M$29-Investissements!M$9)+'Charges externes'!S29)*CONFIG!$D$94</f>
        <v>0</v>
      </c>
      <c r="N24" s="163">
        <f>SUM(N11:N22)+(SUM(Investissements!N$29-Investissements!N$9)+'Charges externes'!T29)*CONFIG!$D$94</f>
        <v>0</v>
      </c>
      <c r="O24" s="163">
        <f>SUM(O11:O22)+(SUM(Investissements!O$29-Investissements!O$9)+'Charges externes'!U29)*CONFIG!$D$94</f>
        <v>0</v>
      </c>
      <c r="P24" s="163">
        <f>SUM(P11:P22)+(SUM(Investissements!Q$29-Investissements!Q$9)+'Charges externes'!V29)*CONFIG!$D$94</f>
        <v>0</v>
      </c>
      <c r="Q24" s="163">
        <f>SUM(Q11:Q22)+(SUM(Investissements!R$29-Investissements!R$9)+'Charges externes'!W29)*CONFIG!$D$94</f>
        <v>0</v>
      </c>
      <c r="R24" s="163">
        <f>SUM(R11:R22)+(SUM(Investissements!S$29-Investissements!S$9)+'Charges externes'!X29)*CONFIG!$D$94</f>
        <v>0</v>
      </c>
      <c r="S24" s="163">
        <f>SUM(S11:S22)+(SUM(Investissements!T$29-Investissements!T$9)+'Charges externes'!Y29)*CONFIG!$D$94</f>
        <v>0</v>
      </c>
      <c r="T24" s="163">
        <f>SUM(T11:T22)+(SUM(Investissements!U$29-Investissements!U$9)+'Charges externes'!Z29)*CONFIG!$D$94</f>
        <v>0</v>
      </c>
      <c r="U24" s="163">
        <f>SUM(U11:U22)+(SUM(Investissements!V$29-Investissements!V$9)+'Charges externes'!AA29)*CONFIG!$D$94</f>
        <v>0</v>
      </c>
      <c r="V24" s="163">
        <f>SUM(V11:V22)+(SUM(Investissements!W$29-Investissements!W$9)+'Charges externes'!AB29)*CONFIG!$D$94</f>
        <v>0</v>
      </c>
      <c r="W24" s="163">
        <f>SUM(W11:W22)+(SUM(Investissements!X$29-Investissements!X$9)+'Charges externes'!AC29)*CONFIG!$D$94</f>
        <v>0</v>
      </c>
      <c r="X24" s="163">
        <f>SUM(X11:X22)+(SUM(Investissements!Y$29-Investissements!Y$9)+'Charges externes'!AD29)*CONFIG!$D$94</f>
        <v>0</v>
      </c>
      <c r="Y24" s="163">
        <f>SUM(Y11:Y22)+(SUM(Investissements!Z$29-Investissements!Z$9)+'Charges externes'!AE29)*CONFIG!$D$94</f>
        <v>0</v>
      </c>
      <c r="Z24" s="163">
        <f>SUM(Z11:Z22)+(SUM(Investissements!AA$29-Investissements!AA$9)+'Charges externes'!AF29)*CONFIG!$D$94</f>
        <v>0</v>
      </c>
      <c r="AA24" s="163">
        <f>SUM(AA11:AA22)+(SUM(Investissements!AB$29-Investissements!AB$9)+'Charges externes'!AG29)*CONFIG!$D$94</f>
        <v>0</v>
      </c>
      <c r="AB24" s="163">
        <f>SUM(AB11:AB22)+(SUM(Investissements!AD$29-Investissements!AD$9)+'Charges externes'!AH29)*CONFIG!$D$94</f>
        <v>0</v>
      </c>
      <c r="AC24" s="163">
        <f>SUM(AC11:AC22)+('Charges externes'!AI29)*CONFIG!$D$94</f>
        <v>0</v>
      </c>
      <c r="AD24" s="163">
        <f>SUM(AD11:AD22)+('Charges externes'!AJ29)*CONFIG!$D$94</f>
        <v>0</v>
      </c>
      <c r="AE24" s="163">
        <f>SUM(AE11:AE22)+('Charges externes'!AK29)*CONFIG!$D$94</f>
        <v>0</v>
      </c>
      <c r="AF24" s="163">
        <f>SUM(AF11:AF22)+('Charges externes'!AL29)*CONFIG!$D$94</f>
        <v>0</v>
      </c>
      <c r="AG24" s="163">
        <f>SUM(AG11:AG22)+('Charges externes'!AM29)*CONFIG!$D$94</f>
        <v>0</v>
      </c>
      <c r="AH24" s="163">
        <f>SUM(AH11:AH22)+(SUM(Investissements!AE$29-Investissements!AE$9)+'Charges externes'!AN29)*CONFIG!$D$94</f>
        <v>0</v>
      </c>
      <c r="AI24" s="163">
        <f>SUM(AI11:AI22)+('Charges externes'!AO29)*CONFIG!$D$94</f>
        <v>0</v>
      </c>
      <c r="AJ24" s="163">
        <f>SUM(AJ11:AJ22)+('Charges externes'!AP29)*CONFIG!$D$94</f>
        <v>0</v>
      </c>
      <c r="AK24" s="163">
        <f>SUM(AK11:AK22)+('Charges externes'!AQ29)*CONFIG!$D$94</f>
        <v>0</v>
      </c>
      <c r="AL24" s="163">
        <f>SUM(AL11:AL22)+('Charges externes'!AR29)*CONFIG!$D$94</f>
        <v>0</v>
      </c>
      <c r="AM24" s="163">
        <f>SUM(AM11:AM22)+('Charges externes'!AS29)*CONFIG!$D$94</f>
        <v>0</v>
      </c>
      <c r="AN24" s="163">
        <f>SUM(AN11:AN22)+(SUM(Investissements!AG$29-Investissements!AG$9)+'Charges externes'!AT29)*CONFIG!$D$94</f>
        <v>0</v>
      </c>
      <c r="AO24" s="163">
        <f>SUM(AO11:AO22)+('Charges externes'!AU29)*CONFIG!$D$94</f>
        <v>0</v>
      </c>
      <c r="AP24" s="163">
        <f>SUM(AP11:AP22)+('Charges externes'!AV29)*CONFIG!$D$94</f>
        <v>0</v>
      </c>
      <c r="AQ24" s="163">
        <f>SUM(AQ11:AQ22)+('Charges externes'!AW29)*CONFIG!$D$94</f>
        <v>0</v>
      </c>
      <c r="AR24" s="163">
        <f>SUM(AR11:AR22)+('Charges externes'!AX29)*CONFIG!$D$94</f>
        <v>0</v>
      </c>
      <c r="AS24" s="163">
        <f>SUM(AS11:AS22)+('Charges externes'!AY29)*CONFIG!$D$94</f>
        <v>0</v>
      </c>
      <c r="AT24" s="163">
        <f>SUM(AT11:AT22)+(SUM(Investissements!AH$29-Investissements!AH$9)+'Charges externes'!AZ29)*CONFIG!$D$94</f>
        <v>0</v>
      </c>
      <c r="AU24" s="163">
        <f>SUM(AU11:AU22)+('Charges externes'!BA29)*CONFIG!$D$94</f>
        <v>0</v>
      </c>
      <c r="AV24" s="163">
        <f>SUM(AV11:AV22)+('Charges externes'!BB29)*CONFIG!$D$94</f>
        <v>0</v>
      </c>
      <c r="AW24" s="163">
        <f>SUM(AW11:AW22)+('Charges externes'!BC29)*CONFIG!$D$94</f>
        <v>0</v>
      </c>
      <c r="AX24" s="163">
        <f>SUM(AX11:AX22)+('Charges externes'!BD29)*CONFIG!$D$94</f>
        <v>0</v>
      </c>
      <c r="AY24" s="163">
        <f>SUM(AY11:AY22)+('Charges externes'!BE29)*CONFIG!$D$94</f>
        <v>0</v>
      </c>
      <c r="AZ24" s="163">
        <f>SUM(AZ11:AZ22)+(SUM(Investissements!AJ$29-Investissements!AJ$9)+'Charges externes'!BF29)*CONFIG!$D$94</f>
        <v>0</v>
      </c>
      <c r="BA24" s="163">
        <f>SUM(BA11:BA22)+('Charges externes'!BG29)*CONFIG!$D$94</f>
        <v>0</v>
      </c>
      <c r="BB24" s="163">
        <f>SUM(BB11:BB22)+('Charges externes'!BH29)*CONFIG!$D$94</f>
        <v>0</v>
      </c>
      <c r="BC24" s="163">
        <f>SUM(BC11:BC22)+('Charges externes'!BI29)*CONFIG!$D$94</f>
        <v>0</v>
      </c>
      <c r="BD24" s="163">
        <f>SUM(BD11:BD22)+('Charges externes'!BJ29)*CONFIG!$D$94</f>
        <v>0</v>
      </c>
      <c r="BE24" s="163">
        <f>SUM(BE11:BE22)+('Charges externes'!BK29)*CONFIG!$D$94</f>
        <v>0</v>
      </c>
      <c r="BF24" s="163">
        <f>SUM(BF11:BF22)+(SUM(Investissements!AK$29-Investissements!AK$9)+'Charges externes'!BL29)*CONFIG!$D$94</f>
        <v>0</v>
      </c>
      <c r="BG24" s="163">
        <f>SUM(BG11:BG22)+('Charges externes'!BM29)*CONFIG!$D$94</f>
        <v>0</v>
      </c>
      <c r="BH24" s="163">
        <f>SUM(BH11:BH22)+('Charges externes'!BN29)*CONFIG!$D$94</f>
        <v>0</v>
      </c>
      <c r="BI24" s="163">
        <f>SUM(BI11:BI22)+('Charges externes'!BO29)*CONFIG!$D$94</f>
        <v>0</v>
      </c>
      <c r="BJ24" s="163">
        <f>SUM(BJ11:BJ22)+('Charges externes'!BP29)*CONFIG!$D$94</f>
        <v>0</v>
      </c>
      <c r="BK24" s="163">
        <f>SUM(BK11:BK22)+('Charges externes'!BQ29)*CONFIG!$D$94</f>
        <v>0</v>
      </c>
      <c r="BL24" s="8"/>
    </row>
    <row r="25" spans="2:64" ht="14.25" customHeight="1" x14ac:dyDescent="0.3">
      <c r="B25" s="5"/>
      <c r="C25" s="67"/>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8"/>
    </row>
    <row r="26" spans="2:64" ht="14.25" customHeight="1" x14ac:dyDescent="0.3">
      <c r="B26" s="5"/>
      <c r="C26" s="79" t="s">
        <v>307</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8"/>
    </row>
    <row r="27" spans="2:64" ht="14.25" customHeight="1" x14ac:dyDescent="0.3">
      <c r="B27" s="5"/>
      <c r="C27" s="67"/>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8"/>
    </row>
    <row r="28" spans="2:64" ht="14.25" customHeight="1" x14ac:dyDescent="0.3">
      <c r="B28" s="5"/>
      <c r="C28" s="75"/>
      <c r="D28" s="297">
        <f>+D9</f>
        <v>2021</v>
      </c>
      <c r="E28" s="278"/>
      <c r="F28" s="278"/>
      <c r="G28" s="278"/>
      <c r="H28" s="278"/>
      <c r="I28" s="278"/>
      <c r="J28" s="278"/>
      <c r="K28" s="278"/>
      <c r="L28" s="278"/>
      <c r="M28" s="278"/>
      <c r="N28" s="278"/>
      <c r="O28" s="272"/>
      <c r="P28" s="297">
        <f>+P9</f>
        <v>2022</v>
      </c>
      <c r="Q28" s="278"/>
      <c r="R28" s="278"/>
      <c r="S28" s="278"/>
      <c r="T28" s="278"/>
      <c r="U28" s="278"/>
      <c r="V28" s="278"/>
      <c r="W28" s="278"/>
      <c r="X28" s="278"/>
      <c r="Y28" s="278"/>
      <c r="Z28" s="278"/>
      <c r="AA28" s="272"/>
      <c r="AB28" s="297">
        <f>+AB9</f>
        <v>2023</v>
      </c>
      <c r="AC28" s="278"/>
      <c r="AD28" s="278"/>
      <c r="AE28" s="278"/>
      <c r="AF28" s="278"/>
      <c r="AG28" s="278"/>
      <c r="AH28" s="278"/>
      <c r="AI28" s="278"/>
      <c r="AJ28" s="278"/>
      <c r="AK28" s="278"/>
      <c r="AL28" s="278"/>
      <c r="AM28" s="272"/>
      <c r="AN28" s="297">
        <f>+AN9</f>
        <v>2024</v>
      </c>
      <c r="AO28" s="278"/>
      <c r="AP28" s="278"/>
      <c r="AQ28" s="278"/>
      <c r="AR28" s="278"/>
      <c r="AS28" s="278"/>
      <c r="AT28" s="278"/>
      <c r="AU28" s="278"/>
      <c r="AV28" s="278"/>
      <c r="AW28" s="278"/>
      <c r="AX28" s="278"/>
      <c r="AY28" s="272"/>
      <c r="AZ28" s="297">
        <f>+AZ9</f>
        <v>2025</v>
      </c>
      <c r="BA28" s="278"/>
      <c r="BB28" s="278"/>
      <c r="BC28" s="278"/>
      <c r="BD28" s="278"/>
      <c r="BE28" s="278"/>
      <c r="BF28" s="278"/>
      <c r="BG28" s="278"/>
      <c r="BH28" s="278"/>
      <c r="BI28" s="278"/>
      <c r="BJ28" s="278"/>
      <c r="BK28" s="272"/>
      <c r="BL28" s="8"/>
    </row>
    <row r="29" spans="2:64" ht="14.25" customHeight="1" x14ac:dyDescent="0.3">
      <c r="B29" s="5"/>
      <c r="C29" s="79" t="s">
        <v>95</v>
      </c>
      <c r="D29" s="81">
        <f>CONFIG!$D$7</f>
        <v>44197</v>
      </c>
      <c r="E29" s="81">
        <f t="shared" ref="E29:BK29" si="1">DATE(YEAR(D29),MONTH(D29)+1,DAY(D29))</f>
        <v>44228</v>
      </c>
      <c r="F29" s="81">
        <f t="shared" si="1"/>
        <v>44256</v>
      </c>
      <c r="G29" s="81">
        <f t="shared" si="1"/>
        <v>44287</v>
      </c>
      <c r="H29" s="81">
        <f t="shared" si="1"/>
        <v>44317</v>
      </c>
      <c r="I29" s="81">
        <f t="shared" si="1"/>
        <v>44348</v>
      </c>
      <c r="J29" s="81">
        <f t="shared" si="1"/>
        <v>44378</v>
      </c>
      <c r="K29" s="81">
        <f t="shared" si="1"/>
        <v>44409</v>
      </c>
      <c r="L29" s="81">
        <f t="shared" si="1"/>
        <v>44440</v>
      </c>
      <c r="M29" s="81">
        <f t="shared" si="1"/>
        <v>44470</v>
      </c>
      <c r="N29" s="81">
        <f t="shared" si="1"/>
        <v>44501</v>
      </c>
      <c r="O29" s="81">
        <f t="shared" si="1"/>
        <v>44531</v>
      </c>
      <c r="P29" s="81">
        <f t="shared" si="1"/>
        <v>44562</v>
      </c>
      <c r="Q29" s="81">
        <f t="shared" si="1"/>
        <v>44593</v>
      </c>
      <c r="R29" s="81">
        <f t="shared" si="1"/>
        <v>44621</v>
      </c>
      <c r="S29" s="81">
        <f t="shared" si="1"/>
        <v>44652</v>
      </c>
      <c r="T29" s="81">
        <f t="shared" si="1"/>
        <v>44682</v>
      </c>
      <c r="U29" s="81">
        <f t="shared" si="1"/>
        <v>44713</v>
      </c>
      <c r="V29" s="81">
        <f t="shared" si="1"/>
        <v>44743</v>
      </c>
      <c r="W29" s="81">
        <f t="shared" si="1"/>
        <v>44774</v>
      </c>
      <c r="X29" s="81">
        <f t="shared" si="1"/>
        <v>44805</v>
      </c>
      <c r="Y29" s="81">
        <f t="shared" si="1"/>
        <v>44835</v>
      </c>
      <c r="Z29" s="81">
        <f t="shared" si="1"/>
        <v>44866</v>
      </c>
      <c r="AA29" s="81">
        <f t="shared" si="1"/>
        <v>44896</v>
      </c>
      <c r="AB29" s="81">
        <f t="shared" si="1"/>
        <v>44927</v>
      </c>
      <c r="AC29" s="81">
        <f t="shared" si="1"/>
        <v>44958</v>
      </c>
      <c r="AD29" s="81">
        <f t="shared" si="1"/>
        <v>44986</v>
      </c>
      <c r="AE29" s="81">
        <f t="shared" si="1"/>
        <v>45017</v>
      </c>
      <c r="AF29" s="81">
        <f t="shared" si="1"/>
        <v>45047</v>
      </c>
      <c r="AG29" s="81">
        <f t="shared" si="1"/>
        <v>45078</v>
      </c>
      <c r="AH29" s="81">
        <f t="shared" si="1"/>
        <v>45108</v>
      </c>
      <c r="AI29" s="81">
        <f t="shared" si="1"/>
        <v>45139</v>
      </c>
      <c r="AJ29" s="81">
        <f t="shared" si="1"/>
        <v>45170</v>
      </c>
      <c r="AK29" s="81">
        <f t="shared" si="1"/>
        <v>45200</v>
      </c>
      <c r="AL29" s="81">
        <f t="shared" si="1"/>
        <v>45231</v>
      </c>
      <c r="AM29" s="81">
        <f t="shared" si="1"/>
        <v>45261</v>
      </c>
      <c r="AN29" s="81">
        <f t="shared" si="1"/>
        <v>45292</v>
      </c>
      <c r="AO29" s="81">
        <f t="shared" si="1"/>
        <v>45323</v>
      </c>
      <c r="AP29" s="81">
        <f t="shared" si="1"/>
        <v>45352</v>
      </c>
      <c r="AQ29" s="81">
        <f t="shared" si="1"/>
        <v>45383</v>
      </c>
      <c r="AR29" s="81">
        <f t="shared" si="1"/>
        <v>45413</v>
      </c>
      <c r="AS29" s="81">
        <f t="shared" si="1"/>
        <v>45444</v>
      </c>
      <c r="AT29" s="81">
        <f t="shared" si="1"/>
        <v>45474</v>
      </c>
      <c r="AU29" s="81">
        <f t="shared" si="1"/>
        <v>45505</v>
      </c>
      <c r="AV29" s="81">
        <f t="shared" si="1"/>
        <v>45536</v>
      </c>
      <c r="AW29" s="81">
        <f t="shared" si="1"/>
        <v>45566</v>
      </c>
      <c r="AX29" s="81">
        <f t="shared" si="1"/>
        <v>45597</v>
      </c>
      <c r="AY29" s="81">
        <f t="shared" si="1"/>
        <v>45627</v>
      </c>
      <c r="AZ29" s="81">
        <f t="shared" si="1"/>
        <v>45658</v>
      </c>
      <c r="BA29" s="81">
        <f t="shared" si="1"/>
        <v>45689</v>
      </c>
      <c r="BB29" s="81">
        <f t="shared" si="1"/>
        <v>45717</v>
      </c>
      <c r="BC29" s="81">
        <f t="shared" si="1"/>
        <v>45748</v>
      </c>
      <c r="BD29" s="81">
        <f t="shared" si="1"/>
        <v>45778</v>
      </c>
      <c r="BE29" s="81">
        <f t="shared" si="1"/>
        <v>45809</v>
      </c>
      <c r="BF29" s="81">
        <f t="shared" si="1"/>
        <v>45839</v>
      </c>
      <c r="BG29" s="81">
        <f t="shared" si="1"/>
        <v>45870</v>
      </c>
      <c r="BH29" s="81">
        <f t="shared" si="1"/>
        <v>45901</v>
      </c>
      <c r="BI29" s="81">
        <f t="shared" si="1"/>
        <v>45931</v>
      </c>
      <c r="BJ29" s="81">
        <f t="shared" si="1"/>
        <v>45962</v>
      </c>
      <c r="BK29" s="81">
        <f t="shared" si="1"/>
        <v>45992</v>
      </c>
      <c r="BL29" s="8"/>
    </row>
    <row r="30" spans="2:64" ht="14.25" customHeight="1" x14ac:dyDescent="0.3">
      <c r="B30" s="5"/>
      <c r="C30" s="85" t="str">
        <f>CONFIG!$C$14</f>
        <v>Activité de revenu 1</v>
      </c>
      <c r="D30" s="86">
        <f>CONFIG!$E81*'Commandes - Calculs auto'!D9</f>
        <v>0</v>
      </c>
      <c r="E30" s="86">
        <f>CONFIG!$E81*'Commandes - Calculs auto'!E9</f>
        <v>0</v>
      </c>
      <c r="F30" s="86">
        <f>CONFIG!$E81*'Commandes - Calculs auto'!F9</f>
        <v>0</v>
      </c>
      <c r="G30" s="86">
        <f>CONFIG!$E81*'Commandes - Calculs auto'!G9</f>
        <v>0</v>
      </c>
      <c r="H30" s="86">
        <f>CONFIG!$E81*'Commandes - Calculs auto'!H9</f>
        <v>0</v>
      </c>
      <c r="I30" s="86">
        <f>CONFIG!$E81*'Commandes - Calculs auto'!I9</f>
        <v>0</v>
      </c>
      <c r="J30" s="86">
        <f>CONFIG!$E81*'Commandes - Calculs auto'!J9</f>
        <v>0</v>
      </c>
      <c r="K30" s="86">
        <f>CONFIG!$E81*'Commandes - Calculs auto'!K9</f>
        <v>0</v>
      </c>
      <c r="L30" s="86">
        <f>CONFIG!$E81*'Commandes - Calculs auto'!L9</f>
        <v>0</v>
      </c>
      <c r="M30" s="86">
        <f>CONFIG!$E81*'Commandes - Calculs auto'!M9</f>
        <v>0</v>
      </c>
      <c r="N30" s="86">
        <f>CONFIG!$E81*'Commandes - Calculs auto'!N9</f>
        <v>0</v>
      </c>
      <c r="O30" s="86">
        <f>CONFIG!$E81*'Commandes - Calculs auto'!O9</f>
        <v>0</v>
      </c>
      <c r="P30" s="86">
        <f>CONFIG!$E81*'Commandes - Calculs auto'!P9</f>
        <v>0</v>
      </c>
      <c r="Q30" s="86">
        <f>CONFIG!$E81*'Commandes - Calculs auto'!Q9</f>
        <v>0</v>
      </c>
      <c r="R30" s="86">
        <f>CONFIG!$E81*'Commandes - Calculs auto'!R9</f>
        <v>0</v>
      </c>
      <c r="S30" s="86">
        <f>CONFIG!$E81*'Commandes - Calculs auto'!S9</f>
        <v>0</v>
      </c>
      <c r="T30" s="86">
        <f>CONFIG!$E81*'Commandes - Calculs auto'!T9</f>
        <v>0</v>
      </c>
      <c r="U30" s="86">
        <f>CONFIG!$E81*'Commandes - Calculs auto'!U9</f>
        <v>0</v>
      </c>
      <c r="V30" s="86">
        <f>CONFIG!$E81*'Commandes - Calculs auto'!V9</f>
        <v>0</v>
      </c>
      <c r="W30" s="86">
        <f>CONFIG!$E81*'Commandes - Calculs auto'!W9</f>
        <v>0</v>
      </c>
      <c r="X30" s="86">
        <f>CONFIG!$E81*'Commandes - Calculs auto'!X9</f>
        <v>0</v>
      </c>
      <c r="Y30" s="86">
        <f>CONFIG!$E81*'Commandes - Calculs auto'!Y9</f>
        <v>0</v>
      </c>
      <c r="Z30" s="86">
        <f>CONFIG!$E81*'Commandes - Calculs auto'!Z9</f>
        <v>0</v>
      </c>
      <c r="AA30" s="86">
        <f>CONFIG!$E81*'Commandes - Calculs auto'!AA9</f>
        <v>0</v>
      </c>
      <c r="AB30" s="86">
        <f>CONFIG!$E81*'Commandes - Calculs auto'!AB9</f>
        <v>0</v>
      </c>
      <c r="AC30" s="86">
        <f>CONFIG!$E81*'Commandes - Calculs auto'!AC9</f>
        <v>0</v>
      </c>
      <c r="AD30" s="86">
        <f>CONFIG!$E81*'Commandes - Calculs auto'!AD9</f>
        <v>0</v>
      </c>
      <c r="AE30" s="86">
        <f>CONFIG!$E81*'Commandes - Calculs auto'!AE9</f>
        <v>0</v>
      </c>
      <c r="AF30" s="86">
        <f>CONFIG!$E81*'Commandes - Calculs auto'!AF9</f>
        <v>0</v>
      </c>
      <c r="AG30" s="86">
        <f>CONFIG!$E81*'Commandes - Calculs auto'!AG9</f>
        <v>0</v>
      </c>
      <c r="AH30" s="86">
        <f>CONFIG!$E81*'Commandes - Calculs auto'!AH9</f>
        <v>0</v>
      </c>
      <c r="AI30" s="86">
        <f>CONFIG!$E81*'Commandes - Calculs auto'!AI9</f>
        <v>0</v>
      </c>
      <c r="AJ30" s="86">
        <f>CONFIG!$E81*'Commandes - Calculs auto'!AJ9</f>
        <v>0</v>
      </c>
      <c r="AK30" s="86">
        <f>CONFIG!$E81*'Commandes - Calculs auto'!AK9</f>
        <v>0</v>
      </c>
      <c r="AL30" s="86">
        <f>CONFIG!$E81*'Commandes - Calculs auto'!AL9</f>
        <v>0</v>
      </c>
      <c r="AM30" s="86">
        <f>CONFIG!$E81*'Commandes - Calculs auto'!AM9</f>
        <v>0</v>
      </c>
      <c r="AN30" s="86">
        <f>CONFIG!$E81*'Commandes - Calculs auto'!AN9</f>
        <v>0</v>
      </c>
      <c r="AO30" s="86">
        <f>CONFIG!$E81*'Commandes - Calculs auto'!AO9</f>
        <v>0</v>
      </c>
      <c r="AP30" s="86">
        <f>CONFIG!$E81*'Commandes - Calculs auto'!AP9</f>
        <v>0</v>
      </c>
      <c r="AQ30" s="86">
        <f>CONFIG!$E81*'Commandes - Calculs auto'!AQ9</f>
        <v>0</v>
      </c>
      <c r="AR30" s="86">
        <f>CONFIG!$E81*'Commandes - Calculs auto'!AR9</f>
        <v>0</v>
      </c>
      <c r="AS30" s="86">
        <f>CONFIG!$E81*'Commandes - Calculs auto'!AS9</f>
        <v>0</v>
      </c>
      <c r="AT30" s="86">
        <f>CONFIG!$E81*'Commandes - Calculs auto'!AT9</f>
        <v>0</v>
      </c>
      <c r="AU30" s="86">
        <f>CONFIG!$E81*'Commandes - Calculs auto'!AU9</f>
        <v>0</v>
      </c>
      <c r="AV30" s="86">
        <f>CONFIG!$E81*'Commandes - Calculs auto'!AV9</f>
        <v>0</v>
      </c>
      <c r="AW30" s="86">
        <f>CONFIG!$E81*'Commandes - Calculs auto'!AW9</f>
        <v>0</v>
      </c>
      <c r="AX30" s="86">
        <f>CONFIG!$E81*'Commandes - Calculs auto'!AX9</f>
        <v>0</v>
      </c>
      <c r="AY30" s="86">
        <f>CONFIG!$E81*'Commandes - Calculs auto'!AY9</f>
        <v>0</v>
      </c>
      <c r="AZ30" s="86">
        <f>CONFIG!$E81*'Commandes - Calculs auto'!AZ9</f>
        <v>0</v>
      </c>
      <c r="BA30" s="86">
        <f>CONFIG!$E81*'Commandes - Calculs auto'!BA9</f>
        <v>0</v>
      </c>
      <c r="BB30" s="86">
        <f>CONFIG!$E81*'Commandes - Calculs auto'!BB9</f>
        <v>0</v>
      </c>
      <c r="BC30" s="86">
        <f>CONFIG!$E81*'Commandes - Calculs auto'!BC9</f>
        <v>0</v>
      </c>
      <c r="BD30" s="86">
        <f>CONFIG!$E81*'Commandes - Calculs auto'!BD9</f>
        <v>0</v>
      </c>
      <c r="BE30" s="86">
        <f>CONFIG!$E81*'Commandes - Calculs auto'!BE9</f>
        <v>0</v>
      </c>
      <c r="BF30" s="86">
        <f>CONFIG!$E81*'Commandes - Calculs auto'!BF9</f>
        <v>0</v>
      </c>
      <c r="BG30" s="86">
        <f>CONFIG!$E81*'Commandes - Calculs auto'!BG9</f>
        <v>0</v>
      </c>
      <c r="BH30" s="86">
        <f>CONFIG!$E81*'Commandes - Calculs auto'!BH9</f>
        <v>0</v>
      </c>
      <c r="BI30" s="86">
        <f>CONFIG!$E81*'Commandes - Calculs auto'!BI9</f>
        <v>0</v>
      </c>
      <c r="BJ30" s="86">
        <f>CONFIG!$E81*'Commandes - Calculs auto'!BJ9</f>
        <v>0</v>
      </c>
      <c r="BK30" s="86">
        <f>CONFIG!$E81*'Commandes - Calculs auto'!BK9</f>
        <v>0</v>
      </c>
      <c r="BL30" s="8"/>
    </row>
    <row r="31" spans="2:64" ht="14.25" customHeight="1" x14ac:dyDescent="0.3">
      <c r="B31" s="5"/>
      <c r="C31" s="85" t="str">
        <f>CONFIG!$C$15</f>
        <v>Activité de revenu 2</v>
      </c>
      <c r="D31" s="86">
        <f>CONFIG!$E82*'Commandes - Calculs auto'!D10</f>
        <v>0</v>
      </c>
      <c r="E31" s="86">
        <f>CONFIG!$E82*'Commandes - Calculs auto'!E10</f>
        <v>0</v>
      </c>
      <c r="F31" s="86">
        <f>CONFIG!$E82*'Commandes - Calculs auto'!F10</f>
        <v>0</v>
      </c>
      <c r="G31" s="86">
        <f>CONFIG!$E82*'Commandes - Calculs auto'!G10</f>
        <v>0</v>
      </c>
      <c r="H31" s="86">
        <f>CONFIG!$E82*'Commandes - Calculs auto'!H10</f>
        <v>0</v>
      </c>
      <c r="I31" s="86">
        <f>CONFIG!$E82*'Commandes - Calculs auto'!I10</f>
        <v>0</v>
      </c>
      <c r="J31" s="86">
        <f>CONFIG!$E82*'Commandes - Calculs auto'!J10</f>
        <v>0</v>
      </c>
      <c r="K31" s="86">
        <f>CONFIG!$E82*'Commandes - Calculs auto'!K10</f>
        <v>0</v>
      </c>
      <c r="L31" s="86">
        <f>CONFIG!$E82*'Commandes - Calculs auto'!L10</f>
        <v>0</v>
      </c>
      <c r="M31" s="86">
        <f>CONFIG!$E82*'Commandes - Calculs auto'!M10</f>
        <v>0</v>
      </c>
      <c r="N31" s="86">
        <f>CONFIG!$E82*'Commandes - Calculs auto'!N10</f>
        <v>0</v>
      </c>
      <c r="O31" s="86">
        <f>CONFIG!$E82*'Commandes - Calculs auto'!O10</f>
        <v>0</v>
      </c>
      <c r="P31" s="86">
        <f>CONFIG!$E82*'Commandes - Calculs auto'!P10</f>
        <v>0</v>
      </c>
      <c r="Q31" s="86">
        <f>CONFIG!$E82*'Commandes - Calculs auto'!Q10</f>
        <v>0</v>
      </c>
      <c r="R31" s="86">
        <f>CONFIG!$E82*'Commandes - Calculs auto'!R10</f>
        <v>0</v>
      </c>
      <c r="S31" s="86">
        <f>CONFIG!$E82*'Commandes - Calculs auto'!S10</f>
        <v>0</v>
      </c>
      <c r="T31" s="86">
        <f>CONFIG!$E82*'Commandes - Calculs auto'!T10</f>
        <v>0</v>
      </c>
      <c r="U31" s="86">
        <f>CONFIG!$E82*'Commandes - Calculs auto'!U10</f>
        <v>0</v>
      </c>
      <c r="V31" s="86">
        <f>CONFIG!$E82*'Commandes - Calculs auto'!V10</f>
        <v>0</v>
      </c>
      <c r="W31" s="86">
        <f>CONFIG!$E82*'Commandes - Calculs auto'!W10</f>
        <v>0</v>
      </c>
      <c r="X31" s="86">
        <f>CONFIG!$E82*'Commandes - Calculs auto'!X10</f>
        <v>0</v>
      </c>
      <c r="Y31" s="86">
        <f>CONFIG!$E82*'Commandes - Calculs auto'!Y10</f>
        <v>0</v>
      </c>
      <c r="Z31" s="86">
        <f>CONFIG!$E82*'Commandes - Calculs auto'!Z10</f>
        <v>0</v>
      </c>
      <c r="AA31" s="86">
        <f>CONFIG!$E82*'Commandes - Calculs auto'!AA10</f>
        <v>0</v>
      </c>
      <c r="AB31" s="86">
        <f>CONFIG!$E82*'Commandes - Calculs auto'!AB10</f>
        <v>0</v>
      </c>
      <c r="AC31" s="86">
        <f>CONFIG!$E82*'Commandes - Calculs auto'!AC10</f>
        <v>0</v>
      </c>
      <c r="AD31" s="86">
        <f>CONFIG!$E82*'Commandes - Calculs auto'!AD10</f>
        <v>0</v>
      </c>
      <c r="AE31" s="86">
        <f>CONFIG!$E82*'Commandes - Calculs auto'!AE10</f>
        <v>0</v>
      </c>
      <c r="AF31" s="86">
        <f>CONFIG!$E82*'Commandes - Calculs auto'!AF10</f>
        <v>0</v>
      </c>
      <c r="AG31" s="86">
        <f>CONFIG!$E82*'Commandes - Calculs auto'!AG10</f>
        <v>0</v>
      </c>
      <c r="AH31" s="86">
        <f>CONFIG!$E82*'Commandes - Calculs auto'!AH10</f>
        <v>0</v>
      </c>
      <c r="AI31" s="86">
        <f>CONFIG!$E82*'Commandes - Calculs auto'!AI10</f>
        <v>0</v>
      </c>
      <c r="AJ31" s="86">
        <f>CONFIG!$E82*'Commandes - Calculs auto'!AJ10</f>
        <v>0</v>
      </c>
      <c r="AK31" s="86">
        <f>CONFIG!$E82*'Commandes - Calculs auto'!AK10</f>
        <v>0</v>
      </c>
      <c r="AL31" s="86">
        <f>CONFIG!$E82*'Commandes - Calculs auto'!AL10</f>
        <v>0</v>
      </c>
      <c r="AM31" s="86">
        <f>CONFIG!$E82*'Commandes - Calculs auto'!AM10</f>
        <v>0</v>
      </c>
      <c r="AN31" s="86">
        <f>CONFIG!$E82*'Commandes - Calculs auto'!AN10</f>
        <v>0</v>
      </c>
      <c r="AO31" s="86">
        <f>CONFIG!$E82*'Commandes - Calculs auto'!AO10</f>
        <v>0</v>
      </c>
      <c r="AP31" s="86">
        <f>CONFIG!$E82*'Commandes - Calculs auto'!AP10</f>
        <v>0</v>
      </c>
      <c r="AQ31" s="86">
        <f>CONFIG!$E82*'Commandes - Calculs auto'!AQ10</f>
        <v>0</v>
      </c>
      <c r="AR31" s="86">
        <f>CONFIG!$E82*'Commandes - Calculs auto'!AR10</f>
        <v>0</v>
      </c>
      <c r="AS31" s="86">
        <f>CONFIG!$E82*'Commandes - Calculs auto'!AS10</f>
        <v>0</v>
      </c>
      <c r="AT31" s="86">
        <f>CONFIG!$E82*'Commandes - Calculs auto'!AT10</f>
        <v>0</v>
      </c>
      <c r="AU31" s="86">
        <f>CONFIG!$E82*'Commandes - Calculs auto'!AU10</f>
        <v>0</v>
      </c>
      <c r="AV31" s="86">
        <f>CONFIG!$E82*'Commandes - Calculs auto'!AV10</f>
        <v>0</v>
      </c>
      <c r="AW31" s="86">
        <f>CONFIG!$E82*'Commandes - Calculs auto'!AW10</f>
        <v>0</v>
      </c>
      <c r="AX31" s="86">
        <f>CONFIG!$E82*'Commandes - Calculs auto'!AX10</f>
        <v>0</v>
      </c>
      <c r="AY31" s="86">
        <f>CONFIG!$E82*'Commandes - Calculs auto'!AY10</f>
        <v>0</v>
      </c>
      <c r="AZ31" s="86">
        <f>CONFIG!$E82*'Commandes - Calculs auto'!AZ10</f>
        <v>0</v>
      </c>
      <c r="BA31" s="86">
        <f>CONFIG!$E82*'Commandes - Calculs auto'!BA10</f>
        <v>0</v>
      </c>
      <c r="BB31" s="86">
        <f>CONFIG!$E82*'Commandes - Calculs auto'!BB10</f>
        <v>0</v>
      </c>
      <c r="BC31" s="86">
        <f>CONFIG!$E82*'Commandes - Calculs auto'!BC10</f>
        <v>0</v>
      </c>
      <c r="BD31" s="86">
        <f>CONFIG!$E82*'Commandes - Calculs auto'!BD10</f>
        <v>0</v>
      </c>
      <c r="BE31" s="86">
        <f>CONFIG!$E82*'Commandes - Calculs auto'!BE10</f>
        <v>0</v>
      </c>
      <c r="BF31" s="86">
        <f>CONFIG!$E82*'Commandes - Calculs auto'!BF10</f>
        <v>0</v>
      </c>
      <c r="BG31" s="86">
        <f>CONFIG!$E82*'Commandes - Calculs auto'!BG10</f>
        <v>0</v>
      </c>
      <c r="BH31" s="86">
        <f>CONFIG!$E82*'Commandes - Calculs auto'!BH10</f>
        <v>0</v>
      </c>
      <c r="BI31" s="86">
        <f>CONFIG!$E82*'Commandes - Calculs auto'!BI10</f>
        <v>0</v>
      </c>
      <c r="BJ31" s="86">
        <f>CONFIG!$E82*'Commandes - Calculs auto'!BJ10</f>
        <v>0</v>
      </c>
      <c r="BK31" s="86">
        <f>CONFIG!$E82*'Commandes - Calculs auto'!BK10</f>
        <v>0</v>
      </c>
      <c r="BL31" s="8"/>
    </row>
    <row r="32" spans="2:64" ht="14.25" customHeight="1" x14ac:dyDescent="0.3">
      <c r="B32" s="5"/>
      <c r="C32" s="85" t="str">
        <f>CONFIG!$C$16</f>
        <v>ETC …</v>
      </c>
      <c r="D32" s="86">
        <f>CONFIG!$E83*'Commandes - Calculs auto'!D11</f>
        <v>0</v>
      </c>
      <c r="E32" s="86">
        <f>CONFIG!$E83*'Commandes - Calculs auto'!E11</f>
        <v>0</v>
      </c>
      <c r="F32" s="86">
        <f>CONFIG!$E83*'Commandes - Calculs auto'!F11</f>
        <v>0</v>
      </c>
      <c r="G32" s="86">
        <f>CONFIG!$E83*'Commandes - Calculs auto'!G11</f>
        <v>0</v>
      </c>
      <c r="H32" s="86">
        <f>CONFIG!$E83*'Commandes - Calculs auto'!H11</f>
        <v>0</v>
      </c>
      <c r="I32" s="86">
        <f>CONFIG!$E83*'Commandes - Calculs auto'!I11</f>
        <v>0</v>
      </c>
      <c r="J32" s="86">
        <f>CONFIG!$E83*'Commandes - Calculs auto'!J11</f>
        <v>0</v>
      </c>
      <c r="K32" s="86">
        <f>CONFIG!$E83*'Commandes - Calculs auto'!K11</f>
        <v>0</v>
      </c>
      <c r="L32" s="86">
        <f>CONFIG!$E83*'Commandes - Calculs auto'!L11</f>
        <v>0</v>
      </c>
      <c r="M32" s="86">
        <f>CONFIG!$E83*'Commandes - Calculs auto'!M11</f>
        <v>0</v>
      </c>
      <c r="N32" s="86">
        <f>CONFIG!$E83*'Commandes - Calculs auto'!N11</f>
        <v>0</v>
      </c>
      <c r="O32" s="86">
        <f>CONFIG!$E83*'Commandes - Calculs auto'!O11</f>
        <v>0</v>
      </c>
      <c r="P32" s="86">
        <f>CONFIG!$E83*'Commandes - Calculs auto'!P11</f>
        <v>0</v>
      </c>
      <c r="Q32" s="86">
        <f>CONFIG!$E83*'Commandes - Calculs auto'!Q11</f>
        <v>0</v>
      </c>
      <c r="R32" s="86">
        <f>CONFIG!$E83*'Commandes - Calculs auto'!R11</f>
        <v>0</v>
      </c>
      <c r="S32" s="86">
        <f>CONFIG!$E83*'Commandes - Calculs auto'!S11</f>
        <v>0</v>
      </c>
      <c r="T32" s="86">
        <f>CONFIG!$E83*'Commandes - Calculs auto'!T11</f>
        <v>0</v>
      </c>
      <c r="U32" s="86">
        <f>CONFIG!$E83*'Commandes - Calculs auto'!U11</f>
        <v>0</v>
      </c>
      <c r="V32" s="86">
        <f>CONFIG!$E83*'Commandes - Calculs auto'!V11</f>
        <v>0</v>
      </c>
      <c r="W32" s="86">
        <f>CONFIG!$E83*'Commandes - Calculs auto'!W11</f>
        <v>0</v>
      </c>
      <c r="X32" s="86">
        <f>CONFIG!$E83*'Commandes - Calculs auto'!X11</f>
        <v>0</v>
      </c>
      <c r="Y32" s="86">
        <f>CONFIG!$E83*'Commandes - Calculs auto'!Y11</f>
        <v>0</v>
      </c>
      <c r="Z32" s="86">
        <f>CONFIG!$E83*'Commandes - Calculs auto'!Z11</f>
        <v>0</v>
      </c>
      <c r="AA32" s="86">
        <f>CONFIG!$E83*'Commandes - Calculs auto'!AA11</f>
        <v>0</v>
      </c>
      <c r="AB32" s="86">
        <f>CONFIG!$E83*'Commandes - Calculs auto'!AB11</f>
        <v>0</v>
      </c>
      <c r="AC32" s="86">
        <f>CONFIG!$E83*'Commandes - Calculs auto'!AC11</f>
        <v>0</v>
      </c>
      <c r="AD32" s="86">
        <f>CONFIG!$E83*'Commandes - Calculs auto'!AD11</f>
        <v>0</v>
      </c>
      <c r="AE32" s="86">
        <f>CONFIG!$E83*'Commandes - Calculs auto'!AE11</f>
        <v>0</v>
      </c>
      <c r="AF32" s="86">
        <f>CONFIG!$E83*'Commandes - Calculs auto'!AF11</f>
        <v>0</v>
      </c>
      <c r="AG32" s="86">
        <f>CONFIG!$E83*'Commandes - Calculs auto'!AG11</f>
        <v>0</v>
      </c>
      <c r="AH32" s="86">
        <f>CONFIG!$E83*'Commandes - Calculs auto'!AH11</f>
        <v>0</v>
      </c>
      <c r="AI32" s="86">
        <f>CONFIG!$E83*'Commandes - Calculs auto'!AI11</f>
        <v>0</v>
      </c>
      <c r="AJ32" s="86">
        <f>CONFIG!$E83*'Commandes - Calculs auto'!AJ11</f>
        <v>0</v>
      </c>
      <c r="AK32" s="86">
        <f>CONFIG!$E83*'Commandes - Calculs auto'!AK11</f>
        <v>0</v>
      </c>
      <c r="AL32" s="86">
        <f>CONFIG!$E83*'Commandes - Calculs auto'!AL11</f>
        <v>0</v>
      </c>
      <c r="AM32" s="86">
        <f>CONFIG!$E83*'Commandes - Calculs auto'!AM11</f>
        <v>0</v>
      </c>
      <c r="AN32" s="86">
        <f>CONFIG!$E83*'Commandes - Calculs auto'!AN11</f>
        <v>0</v>
      </c>
      <c r="AO32" s="86">
        <f>CONFIG!$E83*'Commandes - Calculs auto'!AO11</f>
        <v>0</v>
      </c>
      <c r="AP32" s="86">
        <f>CONFIG!$E83*'Commandes - Calculs auto'!AP11</f>
        <v>0</v>
      </c>
      <c r="AQ32" s="86">
        <f>CONFIG!$E83*'Commandes - Calculs auto'!AQ11</f>
        <v>0</v>
      </c>
      <c r="AR32" s="86">
        <f>CONFIG!$E83*'Commandes - Calculs auto'!AR11</f>
        <v>0</v>
      </c>
      <c r="AS32" s="86">
        <f>CONFIG!$E83*'Commandes - Calculs auto'!AS11</f>
        <v>0</v>
      </c>
      <c r="AT32" s="86">
        <f>CONFIG!$E83*'Commandes - Calculs auto'!AT11</f>
        <v>0</v>
      </c>
      <c r="AU32" s="86">
        <f>CONFIG!$E83*'Commandes - Calculs auto'!AU11</f>
        <v>0</v>
      </c>
      <c r="AV32" s="86">
        <f>CONFIG!$E83*'Commandes - Calculs auto'!AV11</f>
        <v>0</v>
      </c>
      <c r="AW32" s="86">
        <f>CONFIG!$E83*'Commandes - Calculs auto'!AW11</f>
        <v>0</v>
      </c>
      <c r="AX32" s="86">
        <f>CONFIG!$E83*'Commandes - Calculs auto'!AX11</f>
        <v>0</v>
      </c>
      <c r="AY32" s="86">
        <f>CONFIG!$E83*'Commandes - Calculs auto'!AY11</f>
        <v>0</v>
      </c>
      <c r="AZ32" s="86">
        <f>CONFIG!$E83*'Commandes - Calculs auto'!AZ11</f>
        <v>0</v>
      </c>
      <c r="BA32" s="86">
        <f>CONFIG!$E83*'Commandes - Calculs auto'!BA11</f>
        <v>0</v>
      </c>
      <c r="BB32" s="86">
        <f>CONFIG!$E83*'Commandes - Calculs auto'!BB11</f>
        <v>0</v>
      </c>
      <c r="BC32" s="86">
        <f>CONFIG!$E83*'Commandes - Calculs auto'!BC11</f>
        <v>0</v>
      </c>
      <c r="BD32" s="86">
        <f>CONFIG!$E83*'Commandes - Calculs auto'!BD11</f>
        <v>0</v>
      </c>
      <c r="BE32" s="86">
        <f>CONFIG!$E83*'Commandes - Calculs auto'!BE11</f>
        <v>0</v>
      </c>
      <c r="BF32" s="86">
        <f>CONFIG!$E83*'Commandes - Calculs auto'!BF11</f>
        <v>0</v>
      </c>
      <c r="BG32" s="86">
        <f>CONFIG!$E83*'Commandes - Calculs auto'!BG11</f>
        <v>0</v>
      </c>
      <c r="BH32" s="86">
        <f>CONFIG!$E83*'Commandes - Calculs auto'!BH11</f>
        <v>0</v>
      </c>
      <c r="BI32" s="86">
        <f>CONFIG!$E83*'Commandes - Calculs auto'!BI11</f>
        <v>0</v>
      </c>
      <c r="BJ32" s="86">
        <f>CONFIG!$E83*'Commandes - Calculs auto'!BJ11</f>
        <v>0</v>
      </c>
      <c r="BK32" s="86">
        <f>CONFIG!$E83*'Commandes - Calculs auto'!BK11</f>
        <v>0</v>
      </c>
      <c r="BL32" s="8"/>
    </row>
    <row r="33" spans="2:64" ht="14.25" customHeight="1" x14ac:dyDescent="0.3">
      <c r="B33" s="5"/>
      <c r="C33" s="85">
        <f>CONFIG!$C$17</f>
        <v>0</v>
      </c>
      <c r="D33" s="86">
        <f>CONFIG!$E84*'Commandes - Calculs auto'!D12</f>
        <v>0</v>
      </c>
      <c r="E33" s="86">
        <f>CONFIG!$E84*'Commandes - Calculs auto'!E12</f>
        <v>0</v>
      </c>
      <c r="F33" s="86">
        <f>CONFIG!$E84*'Commandes - Calculs auto'!F12</f>
        <v>0</v>
      </c>
      <c r="G33" s="86">
        <f>CONFIG!$E84*'Commandes - Calculs auto'!G12</f>
        <v>0</v>
      </c>
      <c r="H33" s="86">
        <f>CONFIG!$E84*'Commandes - Calculs auto'!H12</f>
        <v>0</v>
      </c>
      <c r="I33" s="86">
        <f>CONFIG!$E84*'Commandes - Calculs auto'!I12</f>
        <v>0</v>
      </c>
      <c r="J33" s="86">
        <f>CONFIG!$E84*'Commandes - Calculs auto'!J12</f>
        <v>0</v>
      </c>
      <c r="K33" s="86">
        <f>CONFIG!$E84*'Commandes - Calculs auto'!K12</f>
        <v>0</v>
      </c>
      <c r="L33" s="86">
        <f>CONFIG!$E84*'Commandes - Calculs auto'!L12</f>
        <v>0</v>
      </c>
      <c r="M33" s="86">
        <f>CONFIG!$E84*'Commandes - Calculs auto'!M12</f>
        <v>0</v>
      </c>
      <c r="N33" s="86">
        <f>CONFIG!$E84*'Commandes - Calculs auto'!N12</f>
        <v>0</v>
      </c>
      <c r="O33" s="86">
        <f>CONFIG!$E84*'Commandes - Calculs auto'!O12</f>
        <v>0</v>
      </c>
      <c r="P33" s="86">
        <f>CONFIG!$E84*'Commandes - Calculs auto'!P12</f>
        <v>0</v>
      </c>
      <c r="Q33" s="86">
        <f>CONFIG!$E84*'Commandes - Calculs auto'!Q12</f>
        <v>0</v>
      </c>
      <c r="R33" s="86">
        <f>CONFIG!$E84*'Commandes - Calculs auto'!R12</f>
        <v>0</v>
      </c>
      <c r="S33" s="86">
        <f>CONFIG!$E84*'Commandes - Calculs auto'!S12</f>
        <v>0</v>
      </c>
      <c r="T33" s="86">
        <f>CONFIG!$E84*'Commandes - Calculs auto'!T12</f>
        <v>0</v>
      </c>
      <c r="U33" s="86">
        <f>CONFIG!$E84*'Commandes - Calculs auto'!U12</f>
        <v>0</v>
      </c>
      <c r="V33" s="86">
        <f>CONFIG!$E84*'Commandes - Calculs auto'!V12</f>
        <v>0</v>
      </c>
      <c r="W33" s="86">
        <f>CONFIG!$E84*'Commandes - Calculs auto'!W12</f>
        <v>0</v>
      </c>
      <c r="X33" s="86">
        <f>CONFIG!$E84*'Commandes - Calculs auto'!X12</f>
        <v>0</v>
      </c>
      <c r="Y33" s="86">
        <f>CONFIG!$E84*'Commandes - Calculs auto'!Y12</f>
        <v>0</v>
      </c>
      <c r="Z33" s="86">
        <f>CONFIG!$E84*'Commandes - Calculs auto'!Z12</f>
        <v>0</v>
      </c>
      <c r="AA33" s="86">
        <f>CONFIG!$E84*'Commandes - Calculs auto'!AA12</f>
        <v>0</v>
      </c>
      <c r="AB33" s="86">
        <f>CONFIG!$E84*'Commandes - Calculs auto'!AB12</f>
        <v>0</v>
      </c>
      <c r="AC33" s="86">
        <f>CONFIG!$E84*'Commandes - Calculs auto'!AC12</f>
        <v>0</v>
      </c>
      <c r="AD33" s="86">
        <f>CONFIG!$E84*'Commandes - Calculs auto'!AD12</f>
        <v>0</v>
      </c>
      <c r="AE33" s="86">
        <f>CONFIG!$E84*'Commandes - Calculs auto'!AE12</f>
        <v>0</v>
      </c>
      <c r="AF33" s="86">
        <f>CONFIG!$E84*'Commandes - Calculs auto'!AF12</f>
        <v>0</v>
      </c>
      <c r="AG33" s="86">
        <f>CONFIG!$E84*'Commandes - Calculs auto'!AG12</f>
        <v>0</v>
      </c>
      <c r="AH33" s="86">
        <f>CONFIG!$E84*'Commandes - Calculs auto'!AH12</f>
        <v>0</v>
      </c>
      <c r="AI33" s="86">
        <f>CONFIG!$E84*'Commandes - Calculs auto'!AI12</f>
        <v>0</v>
      </c>
      <c r="AJ33" s="86">
        <f>CONFIG!$E84*'Commandes - Calculs auto'!AJ12</f>
        <v>0</v>
      </c>
      <c r="AK33" s="86">
        <f>CONFIG!$E84*'Commandes - Calculs auto'!AK12</f>
        <v>0</v>
      </c>
      <c r="AL33" s="86">
        <f>CONFIG!$E84*'Commandes - Calculs auto'!AL12</f>
        <v>0</v>
      </c>
      <c r="AM33" s="86">
        <f>CONFIG!$E84*'Commandes - Calculs auto'!AM12</f>
        <v>0</v>
      </c>
      <c r="AN33" s="86">
        <f>CONFIG!$E84*'Commandes - Calculs auto'!AN12</f>
        <v>0</v>
      </c>
      <c r="AO33" s="86">
        <f>CONFIG!$E84*'Commandes - Calculs auto'!AO12</f>
        <v>0</v>
      </c>
      <c r="AP33" s="86">
        <f>CONFIG!$E84*'Commandes - Calculs auto'!AP12</f>
        <v>0</v>
      </c>
      <c r="AQ33" s="86">
        <f>CONFIG!$E84*'Commandes - Calculs auto'!AQ12</f>
        <v>0</v>
      </c>
      <c r="AR33" s="86">
        <f>CONFIG!$E84*'Commandes - Calculs auto'!AR12</f>
        <v>0</v>
      </c>
      <c r="AS33" s="86">
        <f>CONFIG!$E84*'Commandes - Calculs auto'!AS12</f>
        <v>0</v>
      </c>
      <c r="AT33" s="86">
        <f>CONFIG!$E84*'Commandes - Calculs auto'!AT12</f>
        <v>0</v>
      </c>
      <c r="AU33" s="86">
        <f>CONFIG!$E84*'Commandes - Calculs auto'!AU12</f>
        <v>0</v>
      </c>
      <c r="AV33" s="86">
        <f>CONFIG!$E84*'Commandes - Calculs auto'!AV12</f>
        <v>0</v>
      </c>
      <c r="AW33" s="86">
        <f>CONFIG!$E84*'Commandes - Calculs auto'!AW12</f>
        <v>0</v>
      </c>
      <c r="AX33" s="86">
        <f>CONFIG!$E84*'Commandes - Calculs auto'!AX12</f>
        <v>0</v>
      </c>
      <c r="AY33" s="86">
        <f>CONFIG!$E84*'Commandes - Calculs auto'!AY12</f>
        <v>0</v>
      </c>
      <c r="AZ33" s="86">
        <f>CONFIG!$E84*'Commandes - Calculs auto'!AZ12</f>
        <v>0</v>
      </c>
      <c r="BA33" s="86">
        <f>CONFIG!$E84*'Commandes - Calculs auto'!BA12</f>
        <v>0</v>
      </c>
      <c r="BB33" s="86">
        <f>CONFIG!$E84*'Commandes - Calculs auto'!BB12</f>
        <v>0</v>
      </c>
      <c r="BC33" s="86">
        <f>CONFIG!$E84*'Commandes - Calculs auto'!BC12</f>
        <v>0</v>
      </c>
      <c r="BD33" s="86">
        <f>CONFIG!$E84*'Commandes - Calculs auto'!BD12</f>
        <v>0</v>
      </c>
      <c r="BE33" s="86">
        <f>CONFIG!$E84*'Commandes - Calculs auto'!BE12</f>
        <v>0</v>
      </c>
      <c r="BF33" s="86">
        <f>CONFIG!$E84*'Commandes - Calculs auto'!BF12</f>
        <v>0</v>
      </c>
      <c r="BG33" s="86">
        <f>CONFIG!$E84*'Commandes - Calculs auto'!BG12</f>
        <v>0</v>
      </c>
      <c r="BH33" s="86">
        <f>CONFIG!$E84*'Commandes - Calculs auto'!BH12</f>
        <v>0</v>
      </c>
      <c r="BI33" s="86">
        <f>CONFIG!$E84*'Commandes - Calculs auto'!BI12</f>
        <v>0</v>
      </c>
      <c r="BJ33" s="86">
        <f>CONFIG!$E84*'Commandes - Calculs auto'!BJ12</f>
        <v>0</v>
      </c>
      <c r="BK33" s="86">
        <f>CONFIG!$E84*'Commandes - Calculs auto'!BK12</f>
        <v>0</v>
      </c>
      <c r="BL33" s="8"/>
    </row>
    <row r="34" spans="2:64" ht="14.25" customHeight="1" x14ac:dyDescent="0.3">
      <c r="B34" s="5"/>
      <c r="C34" s="85">
        <f>CONFIG!$C$18</f>
        <v>0</v>
      </c>
      <c r="D34" s="86">
        <f>CONFIG!$E85*'Commandes - Calculs auto'!D13</f>
        <v>0</v>
      </c>
      <c r="E34" s="86">
        <f>CONFIG!$E85*'Commandes - Calculs auto'!E13</f>
        <v>0</v>
      </c>
      <c r="F34" s="86">
        <f>CONFIG!$E85*'Commandes - Calculs auto'!F13</f>
        <v>0</v>
      </c>
      <c r="G34" s="86">
        <f>CONFIG!$E85*'Commandes - Calculs auto'!G13</f>
        <v>0</v>
      </c>
      <c r="H34" s="86">
        <f>CONFIG!$E85*'Commandes - Calculs auto'!H13</f>
        <v>0</v>
      </c>
      <c r="I34" s="86">
        <f>CONFIG!$E85*'Commandes - Calculs auto'!I13</f>
        <v>0</v>
      </c>
      <c r="J34" s="86">
        <f>CONFIG!$E85*'Commandes - Calculs auto'!J13</f>
        <v>0</v>
      </c>
      <c r="K34" s="86">
        <f>CONFIG!$E85*'Commandes - Calculs auto'!K13</f>
        <v>0</v>
      </c>
      <c r="L34" s="86">
        <f>CONFIG!$E85*'Commandes - Calculs auto'!L13</f>
        <v>0</v>
      </c>
      <c r="M34" s="86">
        <f>CONFIG!$E85*'Commandes - Calculs auto'!M13</f>
        <v>0</v>
      </c>
      <c r="N34" s="86">
        <f>CONFIG!$E85*'Commandes - Calculs auto'!N13</f>
        <v>0</v>
      </c>
      <c r="O34" s="86">
        <f>CONFIG!$E85*'Commandes - Calculs auto'!O13</f>
        <v>0</v>
      </c>
      <c r="P34" s="86">
        <f>CONFIG!$E85*'Commandes - Calculs auto'!P13</f>
        <v>0</v>
      </c>
      <c r="Q34" s="86">
        <f>CONFIG!$E85*'Commandes - Calculs auto'!Q13</f>
        <v>0</v>
      </c>
      <c r="R34" s="86">
        <f>CONFIG!$E85*'Commandes - Calculs auto'!R13</f>
        <v>0</v>
      </c>
      <c r="S34" s="86">
        <f>CONFIG!$E85*'Commandes - Calculs auto'!S13</f>
        <v>0</v>
      </c>
      <c r="T34" s="86">
        <f>CONFIG!$E85*'Commandes - Calculs auto'!T13</f>
        <v>0</v>
      </c>
      <c r="U34" s="86">
        <f>CONFIG!$E85*'Commandes - Calculs auto'!U13</f>
        <v>0</v>
      </c>
      <c r="V34" s="86">
        <f>CONFIG!$E85*'Commandes - Calculs auto'!V13</f>
        <v>0</v>
      </c>
      <c r="W34" s="86">
        <f>CONFIG!$E85*'Commandes - Calculs auto'!W13</f>
        <v>0</v>
      </c>
      <c r="X34" s="86">
        <f>CONFIG!$E85*'Commandes - Calculs auto'!X13</f>
        <v>0</v>
      </c>
      <c r="Y34" s="86">
        <f>CONFIG!$E85*'Commandes - Calculs auto'!Y13</f>
        <v>0</v>
      </c>
      <c r="Z34" s="86">
        <f>CONFIG!$E85*'Commandes - Calculs auto'!Z13</f>
        <v>0</v>
      </c>
      <c r="AA34" s="86">
        <f>CONFIG!$E85*'Commandes - Calculs auto'!AA13</f>
        <v>0</v>
      </c>
      <c r="AB34" s="86">
        <f>CONFIG!$E85*'Commandes - Calculs auto'!AB13</f>
        <v>0</v>
      </c>
      <c r="AC34" s="86">
        <f>CONFIG!$E85*'Commandes - Calculs auto'!AC13</f>
        <v>0</v>
      </c>
      <c r="AD34" s="86">
        <f>CONFIG!$E85*'Commandes - Calculs auto'!AD13</f>
        <v>0</v>
      </c>
      <c r="AE34" s="86">
        <f>CONFIG!$E85*'Commandes - Calculs auto'!AE13</f>
        <v>0</v>
      </c>
      <c r="AF34" s="86">
        <f>CONFIG!$E85*'Commandes - Calculs auto'!AF13</f>
        <v>0</v>
      </c>
      <c r="AG34" s="86">
        <f>CONFIG!$E85*'Commandes - Calculs auto'!AG13</f>
        <v>0</v>
      </c>
      <c r="AH34" s="86">
        <f>CONFIG!$E85*'Commandes - Calculs auto'!AH13</f>
        <v>0</v>
      </c>
      <c r="AI34" s="86">
        <f>CONFIG!$E85*'Commandes - Calculs auto'!AI13</f>
        <v>0</v>
      </c>
      <c r="AJ34" s="86">
        <f>CONFIG!$E85*'Commandes - Calculs auto'!AJ13</f>
        <v>0</v>
      </c>
      <c r="AK34" s="86">
        <f>CONFIG!$E85*'Commandes - Calculs auto'!AK13</f>
        <v>0</v>
      </c>
      <c r="AL34" s="86">
        <f>CONFIG!$E85*'Commandes - Calculs auto'!AL13</f>
        <v>0</v>
      </c>
      <c r="AM34" s="86">
        <f>CONFIG!$E85*'Commandes - Calculs auto'!AM13</f>
        <v>0</v>
      </c>
      <c r="AN34" s="86">
        <f>CONFIG!$E85*'Commandes - Calculs auto'!AN13</f>
        <v>0</v>
      </c>
      <c r="AO34" s="86">
        <f>CONFIG!$E85*'Commandes - Calculs auto'!AO13</f>
        <v>0</v>
      </c>
      <c r="AP34" s="86">
        <f>CONFIG!$E85*'Commandes - Calculs auto'!AP13</f>
        <v>0</v>
      </c>
      <c r="AQ34" s="86">
        <f>CONFIG!$E85*'Commandes - Calculs auto'!AQ13</f>
        <v>0</v>
      </c>
      <c r="AR34" s="86">
        <f>CONFIG!$E85*'Commandes - Calculs auto'!AR13</f>
        <v>0</v>
      </c>
      <c r="AS34" s="86">
        <f>CONFIG!$E85*'Commandes - Calculs auto'!AS13</f>
        <v>0</v>
      </c>
      <c r="AT34" s="86">
        <f>CONFIG!$E85*'Commandes - Calculs auto'!AT13</f>
        <v>0</v>
      </c>
      <c r="AU34" s="86">
        <f>CONFIG!$E85*'Commandes - Calculs auto'!AU13</f>
        <v>0</v>
      </c>
      <c r="AV34" s="86">
        <f>CONFIG!$E85*'Commandes - Calculs auto'!AV13</f>
        <v>0</v>
      </c>
      <c r="AW34" s="86">
        <f>CONFIG!$E85*'Commandes - Calculs auto'!AW13</f>
        <v>0</v>
      </c>
      <c r="AX34" s="86">
        <f>CONFIG!$E85*'Commandes - Calculs auto'!AX13</f>
        <v>0</v>
      </c>
      <c r="AY34" s="86">
        <f>CONFIG!$E85*'Commandes - Calculs auto'!AY13</f>
        <v>0</v>
      </c>
      <c r="AZ34" s="86">
        <f>CONFIG!$E85*'Commandes - Calculs auto'!AZ13</f>
        <v>0</v>
      </c>
      <c r="BA34" s="86">
        <f>CONFIG!$E85*'Commandes - Calculs auto'!BA13</f>
        <v>0</v>
      </c>
      <c r="BB34" s="86">
        <f>CONFIG!$E85*'Commandes - Calculs auto'!BB13</f>
        <v>0</v>
      </c>
      <c r="BC34" s="86">
        <f>CONFIG!$E85*'Commandes - Calculs auto'!BC13</f>
        <v>0</v>
      </c>
      <c r="BD34" s="86">
        <f>CONFIG!$E85*'Commandes - Calculs auto'!BD13</f>
        <v>0</v>
      </c>
      <c r="BE34" s="86">
        <f>CONFIG!$E85*'Commandes - Calculs auto'!BE13</f>
        <v>0</v>
      </c>
      <c r="BF34" s="86">
        <f>CONFIG!$E85*'Commandes - Calculs auto'!BF13</f>
        <v>0</v>
      </c>
      <c r="BG34" s="86">
        <f>CONFIG!$E85*'Commandes - Calculs auto'!BG13</f>
        <v>0</v>
      </c>
      <c r="BH34" s="86">
        <f>CONFIG!$E85*'Commandes - Calculs auto'!BH13</f>
        <v>0</v>
      </c>
      <c r="BI34" s="86">
        <f>CONFIG!$E85*'Commandes - Calculs auto'!BI13</f>
        <v>0</v>
      </c>
      <c r="BJ34" s="86">
        <f>CONFIG!$E85*'Commandes - Calculs auto'!BJ13</f>
        <v>0</v>
      </c>
      <c r="BK34" s="86">
        <f>CONFIG!$E85*'Commandes - Calculs auto'!BK13</f>
        <v>0</v>
      </c>
      <c r="BL34" s="8"/>
    </row>
    <row r="35" spans="2:64" ht="14.25" customHeight="1" x14ac:dyDescent="0.3">
      <c r="B35" s="5"/>
      <c r="C35" s="85">
        <f>CONFIG!$C$19</f>
        <v>0</v>
      </c>
      <c r="D35" s="86">
        <f>CONFIG!$E86*'Commandes - Calculs auto'!D14</f>
        <v>0</v>
      </c>
      <c r="E35" s="86">
        <f>CONFIG!$E86*'Commandes - Calculs auto'!E14</f>
        <v>0</v>
      </c>
      <c r="F35" s="86">
        <f>CONFIG!$E86*'Commandes - Calculs auto'!F14</f>
        <v>0</v>
      </c>
      <c r="G35" s="86">
        <f>CONFIG!$E86*'Commandes - Calculs auto'!G14</f>
        <v>0</v>
      </c>
      <c r="H35" s="86">
        <f>CONFIG!$E86*'Commandes - Calculs auto'!H14</f>
        <v>0</v>
      </c>
      <c r="I35" s="86">
        <f>CONFIG!$E86*'Commandes - Calculs auto'!I14</f>
        <v>0</v>
      </c>
      <c r="J35" s="86">
        <f>CONFIG!$E86*'Commandes - Calculs auto'!J14</f>
        <v>0</v>
      </c>
      <c r="K35" s="86">
        <f>CONFIG!$E86*'Commandes - Calculs auto'!K14</f>
        <v>0</v>
      </c>
      <c r="L35" s="86">
        <f>CONFIG!$E86*'Commandes - Calculs auto'!L14</f>
        <v>0</v>
      </c>
      <c r="M35" s="86">
        <f>CONFIG!$E86*'Commandes - Calculs auto'!M14</f>
        <v>0</v>
      </c>
      <c r="N35" s="86">
        <f>CONFIG!$E86*'Commandes - Calculs auto'!N14</f>
        <v>0</v>
      </c>
      <c r="O35" s="86">
        <f>CONFIG!$E86*'Commandes - Calculs auto'!O14</f>
        <v>0</v>
      </c>
      <c r="P35" s="86">
        <f>CONFIG!$E86*'Commandes - Calculs auto'!P14</f>
        <v>0</v>
      </c>
      <c r="Q35" s="86">
        <f>CONFIG!$E86*'Commandes - Calculs auto'!Q14</f>
        <v>0</v>
      </c>
      <c r="R35" s="86">
        <f>CONFIG!$E86*'Commandes - Calculs auto'!R14</f>
        <v>0</v>
      </c>
      <c r="S35" s="86">
        <f>CONFIG!$E86*'Commandes - Calculs auto'!S14</f>
        <v>0</v>
      </c>
      <c r="T35" s="86">
        <f>CONFIG!$E86*'Commandes - Calculs auto'!T14</f>
        <v>0</v>
      </c>
      <c r="U35" s="86">
        <f>CONFIG!$E86*'Commandes - Calculs auto'!U14</f>
        <v>0</v>
      </c>
      <c r="V35" s="86">
        <f>CONFIG!$E86*'Commandes - Calculs auto'!V14</f>
        <v>0</v>
      </c>
      <c r="W35" s="86">
        <f>CONFIG!$E86*'Commandes - Calculs auto'!W14</f>
        <v>0</v>
      </c>
      <c r="X35" s="86">
        <f>CONFIG!$E86*'Commandes - Calculs auto'!X14</f>
        <v>0</v>
      </c>
      <c r="Y35" s="86">
        <f>CONFIG!$E86*'Commandes - Calculs auto'!Y14</f>
        <v>0</v>
      </c>
      <c r="Z35" s="86">
        <f>CONFIG!$E86*'Commandes - Calculs auto'!Z14</f>
        <v>0</v>
      </c>
      <c r="AA35" s="86">
        <f>CONFIG!$E86*'Commandes - Calculs auto'!AA14</f>
        <v>0</v>
      </c>
      <c r="AB35" s="86">
        <f>CONFIG!$E86*'Commandes - Calculs auto'!AB14</f>
        <v>0</v>
      </c>
      <c r="AC35" s="86">
        <f>CONFIG!$E86*'Commandes - Calculs auto'!AC14</f>
        <v>0</v>
      </c>
      <c r="AD35" s="86">
        <f>CONFIG!$E86*'Commandes - Calculs auto'!AD14</f>
        <v>0</v>
      </c>
      <c r="AE35" s="86">
        <f>CONFIG!$E86*'Commandes - Calculs auto'!AE14</f>
        <v>0</v>
      </c>
      <c r="AF35" s="86">
        <f>CONFIG!$E86*'Commandes - Calculs auto'!AF14</f>
        <v>0</v>
      </c>
      <c r="AG35" s="86">
        <f>CONFIG!$E86*'Commandes - Calculs auto'!AG14</f>
        <v>0</v>
      </c>
      <c r="AH35" s="86">
        <f>CONFIG!$E86*'Commandes - Calculs auto'!AH14</f>
        <v>0</v>
      </c>
      <c r="AI35" s="86">
        <f>CONFIG!$E86*'Commandes - Calculs auto'!AI14</f>
        <v>0</v>
      </c>
      <c r="AJ35" s="86">
        <f>CONFIG!$E86*'Commandes - Calculs auto'!AJ14</f>
        <v>0</v>
      </c>
      <c r="AK35" s="86">
        <f>CONFIG!$E86*'Commandes - Calculs auto'!AK14</f>
        <v>0</v>
      </c>
      <c r="AL35" s="86">
        <f>CONFIG!$E86*'Commandes - Calculs auto'!AL14</f>
        <v>0</v>
      </c>
      <c r="AM35" s="86">
        <f>CONFIG!$E86*'Commandes - Calculs auto'!AM14</f>
        <v>0</v>
      </c>
      <c r="AN35" s="86">
        <f>CONFIG!$E86*'Commandes - Calculs auto'!AN14</f>
        <v>0</v>
      </c>
      <c r="AO35" s="86">
        <f>CONFIG!$E86*'Commandes - Calculs auto'!AO14</f>
        <v>0</v>
      </c>
      <c r="AP35" s="86">
        <f>CONFIG!$E86*'Commandes - Calculs auto'!AP14</f>
        <v>0</v>
      </c>
      <c r="AQ35" s="86">
        <f>CONFIG!$E86*'Commandes - Calculs auto'!AQ14</f>
        <v>0</v>
      </c>
      <c r="AR35" s="86">
        <f>CONFIG!$E86*'Commandes - Calculs auto'!AR14</f>
        <v>0</v>
      </c>
      <c r="AS35" s="86">
        <f>CONFIG!$E86*'Commandes - Calculs auto'!AS14</f>
        <v>0</v>
      </c>
      <c r="AT35" s="86">
        <f>CONFIG!$E86*'Commandes - Calculs auto'!AT14</f>
        <v>0</v>
      </c>
      <c r="AU35" s="86">
        <f>CONFIG!$E86*'Commandes - Calculs auto'!AU14</f>
        <v>0</v>
      </c>
      <c r="AV35" s="86">
        <f>CONFIG!$E86*'Commandes - Calculs auto'!AV14</f>
        <v>0</v>
      </c>
      <c r="AW35" s="86">
        <f>CONFIG!$E86*'Commandes - Calculs auto'!AW14</f>
        <v>0</v>
      </c>
      <c r="AX35" s="86">
        <f>CONFIG!$E86*'Commandes - Calculs auto'!AX14</f>
        <v>0</v>
      </c>
      <c r="AY35" s="86">
        <f>CONFIG!$E86*'Commandes - Calculs auto'!AY14</f>
        <v>0</v>
      </c>
      <c r="AZ35" s="86">
        <f>CONFIG!$E86*'Commandes - Calculs auto'!AZ14</f>
        <v>0</v>
      </c>
      <c r="BA35" s="86">
        <f>CONFIG!$E86*'Commandes - Calculs auto'!BA14</f>
        <v>0</v>
      </c>
      <c r="BB35" s="86">
        <f>CONFIG!$E86*'Commandes - Calculs auto'!BB14</f>
        <v>0</v>
      </c>
      <c r="BC35" s="86">
        <f>CONFIG!$E86*'Commandes - Calculs auto'!BC14</f>
        <v>0</v>
      </c>
      <c r="BD35" s="86">
        <f>CONFIG!$E86*'Commandes - Calculs auto'!BD14</f>
        <v>0</v>
      </c>
      <c r="BE35" s="86">
        <f>CONFIG!$E86*'Commandes - Calculs auto'!BE14</f>
        <v>0</v>
      </c>
      <c r="BF35" s="86">
        <f>CONFIG!$E86*'Commandes - Calculs auto'!BF14</f>
        <v>0</v>
      </c>
      <c r="BG35" s="86">
        <f>CONFIG!$E86*'Commandes - Calculs auto'!BG14</f>
        <v>0</v>
      </c>
      <c r="BH35" s="86">
        <f>CONFIG!$E86*'Commandes - Calculs auto'!BH14</f>
        <v>0</v>
      </c>
      <c r="BI35" s="86">
        <f>CONFIG!$E86*'Commandes - Calculs auto'!BI14</f>
        <v>0</v>
      </c>
      <c r="BJ35" s="86">
        <f>CONFIG!$E86*'Commandes - Calculs auto'!BJ14</f>
        <v>0</v>
      </c>
      <c r="BK35" s="86">
        <f>CONFIG!$E86*'Commandes - Calculs auto'!BK14</f>
        <v>0</v>
      </c>
      <c r="BL35" s="8"/>
    </row>
    <row r="36" spans="2:64" ht="14.25" customHeight="1" x14ac:dyDescent="0.3">
      <c r="B36" s="5"/>
      <c r="C36" s="85">
        <f>CONFIG!$C$20</f>
        <v>0</v>
      </c>
      <c r="D36" s="86">
        <f>CONFIG!$E87*'Commandes - Calculs auto'!D15</f>
        <v>0</v>
      </c>
      <c r="E36" s="86">
        <f>CONFIG!$E87*'Commandes - Calculs auto'!E15</f>
        <v>0</v>
      </c>
      <c r="F36" s="86">
        <f>CONFIG!$E87*'Commandes - Calculs auto'!F15</f>
        <v>0</v>
      </c>
      <c r="G36" s="86">
        <f>CONFIG!$E87*'Commandes - Calculs auto'!G15</f>
        <v>0</v>
      </c>
      <c r="H36" s="86">
        <f>CONFIG!$E87*'Commandes - Calculs auto'!H15</f>
        <v>0</v>
      </c>
      <c r="I36" s="86">
        <f>CONFIG!$E87*'Commandes - Calculs auto'!I15</f>
        <v>0</v>
      </c>
      <c r="J36" s="86">
        <f>CONFIG!$E87*'Commandes - Calculs auto'!J15</f>
        <v>0</v>
      </c>
      <c r="K36" s="86">
        <f>CONFIG!$E87*'Commandes - Calculs auto'!K15</f>
        <v>0</v>
      </c>
      <c r="L36" s="86">
        <f>CONFIG!$E87*'Commandes - Calculs auto'!L15</f>
        <v>0</v>
      </c>
      <c r="M36" s="86">
        <f>CONFIG!$E87*'Commandes - Calculs auto'!M15</f>
        <v>0</v>
      </c>
      <c r="N36" s="86">
        <f>CONFIG!$E87*'Commandes - Calculs auto'!N15</f>
        <v>0</v>
      </c>
      <c r="O36" s="86">
        <f>CONFIG!$E87*'Commandes - Calculs auto'!O15</f>
        <v>0</v>
      </c>
      <c r="P36" s="86">
        <f>CONFIG!$E87*'Commandes - Calculs auto'!P15</f>
        <v>0</v>
      </c>
      <c r="Q36" s="86">
        <f>CONFIG!$E87*'Commandes - Calculs auto'!Q15</f>
        <v>0</v>
      </c>
      <c r="R36" s="86">
        <f>CONFIG!$E87*'Commandes - Calculs auto'!R15</f>
        <v>0</v>
      </c>
      <c r="S36" s="86">
        <f>CONFIG!$E87*'Commandes - Calculs auto'!S15</f>
        <v>0</v>
      </c>
      <c r="T36" s="86">
        <f>CONFIG!$E87*'Commandes - Calculs auto'!T15</f>
        <v>0</v>
      </c>
      <c r="U36" s="86">
        <f>CONFIG!$E87*'Commandes - Calculs auto'!U15</f>
        <v>0</v>
      </c>
      <c r="V36" s="86">
        <f>CONFIG!$E87*'Commandes - Calculs auto'!V15</f>
        <v>0</v>
      </c>
      <c r="W36" s="86">
        <f>CONFIG!$E87*'Commandes - Calculs auto'!W15</f>
        <v>0</v>
      </c>
      <c r="X36" s="86">
        <f>CONFIG!$E87*'Commandes - Calculs auto'!X15</f>
        <v>0</v>
      </c>
      <c r="Y36" s="86">
        <f>CONFIG!$E87*'Commandes - Calculs auto'!Y15</f>
        <v>0</v>
      </c>
      <c r="Z36" s="86">
        <f>CONFIG!$E87*'Commandes - Calculs auto'!Z15</f>
        <v>0</v>
      </c>
      <c r="AA36" s="86">
        <f>CONFIG!$E87*'Commandes - Calculs auto'!AA15</f>
        <v>0</v>
      </c>
      <c r="AB36" s="86">
        <f>CONFIG!$E87*'Commandes - Calculs auto'!AB15</f>
        <v>0</v>
      </c>
      <c r="AC36" s="86">
        <f>CONFIG!$E87*'Commandes - Calculs auto'!AC15</f>
        <v>0</v>
      </c>
      <c r="AD36" s="86">
        <f>CONFIG!$E87*'Commandes - Calculs auto'!AD15</f>
        <v>0</v>
      </c>
      <c r="AE36" s="86">
        <f>CONFIG!$E87*'Commandes - Calculs auto'!AE15</f>
        <v>0</v>
      </c>
      <c r="AF36" s="86">
        <f>CONFIG!$E87*'Commandes - Calculs auto'!AF15</f>
        <v>0</v>
      </c>
      <c r="AG36" s="86">
        <f>CONFIG!$E87*'Commandes - Calculs auto'!AG15</f>
        <v>0</v>
      </c>
      <c r="AH36" s="86">
        <f>CONFIG!$E87*'Commandes - Calculs auto'!AH15</f>
        <v>0</v>
      </c>
      <c r="AI36" s="86">
        <f>CONFIG!$E87*'Commandes - Calculs auto'!AI15</f>
        <v>0</v>
      </c>
      <c r="AJ36" s="86">
        <f>CONFIG!$E87*'Commandes - Calculs auto'!AJ15</f>
        <v>0</v>
      </c>
      <c r="AK36" s="86">
        <f>CONFIG!$E87*'Commandes - Calculs auto'!AK15</f>
        <v>0</v>
      </c>
      <c r="AL36" s="86">
        <f>CONFIG!$E87*'Commandes - Calculs auto'!AL15</f>
        <v>0</v>
      </c>
      <c r="AM36" s="86">
        <f>CONFIG!$E87*'Commandes - Calculs auto'!AM15</f>
        <v>0</v>
      </c>
      <c r="AN36" s="86">
        <f>CONFIG!$E87*'Commandes - Calculs auto'!AN15</f>
        <v>0</v>
      </c>
      <c r="AO36" s="86">
        <f>CONFIG!$E87*'Commandes - Calculs auto'!AO15</f>
        <v>0</v>
      </c>
      <c r="AP36" s="86">
        <f>CONFIG!$E87*'Commandes - Calculs auto'!AP15</f>
        <v>0</v>
      </c>
      <c r="AQ36" s="86">
        <f>CONFIG!$E87*'Commandes - Calculs auto'!AQ15</f>
        <v>0</v>
      </c>
      <c r="AR36" s="86">
        <f>CONFIG!$E87*'Commandes - Calculs auto'!AR15</f>
        <v>0</v>
      </c>
      <c r="AS36" s="86">
        <f>CONFIG!$E87*'Commandes - Calculs auto'!AS15</f>
        <v>0</v>
      </c>
      <c r="AT36" s="86">
        <f>CONFIG!$E87*'Commandes - Calculs auto'!AT15</f>
        <v>0</v>
      </c>
      <c r="AU36" s="86">
        <f>CONFIG!$E87*'Commandes - Calculs auto'!AU15</f>
        <v>0</v>
      </c>
      <c r="AV36" s="86">
        <f>CONFIG!$E87*'Commandes - Calculs auto'!AV15</f>
        <v>0</v>
      </c>
      <c r="AW36" s="86">
        <f>CONFIG!$E87*'Commandes - Calculs auto'!AW15</f>
        <v>0</v>
      </c>
      <c r="AX36" s="86">
        <f>CONFIG!$E87*'Commandes - Calculs auto'!AX15</f>
        <v>0</v>
      </c>
      <c r="AY36" s="86">
        <f>CONFIG!$E87*'Commandes - Calculs auto'!AY15</f>
        <v>0</v>
      </c>
      <c r="AZ36" s="86">
        <f>CONFIG!$E87*'Commandes - Calculs auto'!AZ15</f>
        <v>0</v>
      </c>
      <c r="BA36" s="86">
        <f>CONFIG!$E87*'Commandes - Calculs auto'!BA15</f>
        <v>0</v>
      </c>
      <c r="BB36" s="86">
        <f>CONFIG!$E87*'Commandes - Calculs auto'!BB15</f>
        <v>0</v>
      </c>
      <c r="BC36" s="86">
        <f>CONFIG!$E87*'Commandes - Calculs auto'!BC15</f>
        <v>0</v>
      </c>
      <c r="BD36" s="86">
        <f>CONFIG!$E87*'Commandes - Calculs auto'!BD15</f>
        <v>0</v>
      </c>
      <c r="BE36" s="86">
        <f>CONFIG!$E87*'Commandes - Calculs auto'!BE15</f>
        <v>0</v>
      </c>
      <c r="BF36" s="86">
        <f>CONFIG!$E87*'Commandes - Calculs auto'!BF15</f>
        <v>0</v>
      </c>
      <c r="BG36" s="86">
        <f>CONFIG!$E87*'Commandes - Calculs auto'!BG15</f>
        <v>0</v>
      </c>
      <c r="BH36" s="86">
        <f>CONFIG!$E87*'Commandes - Calculs auto'!BH15</f>
        <v>0</v>
      </c>
      <c r="BI36" s="86">
        <f>CONFIG!$E87*'Commandes - Calculs auto'!BI15</f>
        <v>0</v>
      </c>
      <c r="BJ36" s="86">
        <f>CONFIG!$E87*'Commandes - Calculs auto'!BJ15</f>
        <v>0</v>
      </c>
      <c r="BK36" s="86">
        <f>CONFIG!$E87*'Commandes - Calculs auto'!BK15</f>
        <v>0</v>
      </c>
      <c r="BL36" s="8"/>
    </row>
    <row r="37" spans="2:64" ht="14.25" customHeight="1" x14ac:dyDescent="0.3">
      <c r="B37" s="5"/>
      <c r="C37" s="85">
        <f>CONFIG!$C$21</f>
        <v>0</v>
      </c>
      <c r="D37" s="86">
        <f>CONFIG!$E88*'Commandes - Calculs auto'!D16</f>
        <v>0</v>
      </c>
      <c r="E37" s="86">
        <f>CONFIG!$E88*'Commandes - Calculs auto'!E16</f>
        <v>0</v>
      </c>
      <c r="F37" s="86">
        <f>CONFIG!$E88*'Commandes - Calculs auto'!F16</f>
        <v>0</v>
      </c>
      <c r="G37" s="86">
        <f>CONFIG!$E88*'Commandes - Calculs auto'!G16</f>
        <v>0</v>
      </c>
      <c r="H37" s="86">
        <f>CONFIG!$E88*'Commandes - Calculs auto'!H16</f>
        <v>0</v>
      </c>
      <c r="I37" s="86">
        <f>CONFIG!$E88*'Commandes - Calculs auto'!I16</f>
        <v>0</v>
      </c>
      <c r="J37" s="86">
        <f>CONFIG!$E88*'Commandes - Calculs auto'!J16</f>
        <v>0</v>
      </c>
      <c r="K37" s="86">
        <f>CONFIG!$E88*'Commandes - Calculs auto'!K16</f>
        <v>0</v>
      </c>
      <c r="L37" s="86">
        <f>CONFIG!$E88*'Commandes - Calculs auto'!L16</f>
        <v>0</v>
      </c>
      <c r="M37" s="86">
        <f>CONFIG!$E88*'Commandes - Calculs auto'!M16</f>
        <v>0</v>
      </c>
      <c r="N37" s="86">
        <f>CONFIG!$E88*'Commandes - Calculs auto'!N16</f>
        <v>0</v>
      </c>
      <c r="O37" s="86">
        <f>CONFIG!$E88*'Commandes - Calculs auto'!O16</f>
        <v>0</v>
      </c>
      <c r="P37" s="86">
        <f>CONFIG!$E88*'Commandes - Calculs auto'!P16</f>
        <v>0</v>
      </c>
      <c r="Q37" s="86">
        <f>CONFIG!$E88*'Commandes - Calculs auto'!Q16</f>
        <v>0</v>
      </c>
      <c r="R37" s="86">
        <f>CONFIG!$E88*'Commandes - Calculs auto'!R16</f>
        <v>0</v>
      </c>
      <c r="S37" s="86">
        <f>CONFIG!$E88*'Commandes - Calculs auto'!S16</f>
        <v>0</v>
      </c>
      <c r="T37" s="86">
        <f>CONFIG!$E88*'Commandes - Calculs auto'!T16</f>
        <v>0</v>
      </c>
      <c r="U37" s="86">
        <f>CONFIG!$E88*'Commandes - Calculs auto'!U16</f>
        <v>0</v>
      </c>
      <c r="V37" s="86">
        <f>CONFIG!$E88*'Commandes - Calculs auto'!V16</f>
        <v>0</v>
      </c>
      <c r="W37" s="86">
        <f>CONFIG!$E88*'Commandes - Calculs auto'!W16</f>
        <v>0</v>
      </c>
      <c r="X37" s="86">
        <f>CONFIG!$E88*'Commandes - Calculs auto'!X16</f>
        <v>0</v>
      </c>
      <c r="Y37" s="86">
        <f>CONFIG!$E88*'Commandes - Calculs auto'!Y16</f>
        <v>0</v>
      </c>
      <c r="Z37" s="86">
        <f>CONFIG!$E88*'Commandes - Calculs auto'!Z16</f>
        <v>0</v>
      </c>
      <c r="AA37" s="86">
        <f>CONFIG!$E88*'Commandes - Calculs auto'!AA16</f>
        <v>0</v>
      </c>
      <c r="AB37" s="86">
        <f>CONFIG!$E88*'Commandes - Calculs auto'!AB16</f>
        <v>0</v>
      </c>
      <c r="AC37" s="86">
        <f>CONFIG!$E88*'Commandes - Calculs auto'!AC16</f>
        <v>0</v>
      </c>
      <c r="AD37" s="86">
        <f>CONFIG!$E88*'Commandes - Calculs auto'!AD16</f>
        <v>0</v>
      </c>
      <c r="AE37" s="86">
        <f>CONFIG!$E88*'Commandes - Calculs auto'!AE16</f>
        <v>0</v>
      </c>
      <c r="AF37" s="86">
        <f>CONFIG!$E88*'Commandes - Calculs auto'!AF16</f>
        <v>0</v>
      </c>
      <c r="AG37" s="86">
        <f>CONFIG!$E88*'Commandes - Calculs auto'!AG16</f>
        <v>0</v>
      </c>
      <c r="AH37" s="86">
        <f>CONFIG!$E88*'Commandes - Calculs auto'!AH16</f>
        <v>0</v>
      </c>
      <c r="AI37" s="86">
        <f>CONFIG!$E88*'Commandes - Calculs auto'!AI16</f>
        <v>0</v>
      </c>
      <c r="AJ37" s="86">
        <f>CONFIG!$E88*'Commandes - Calculs auto'!AJ16</f>
        <v>0</v>
      </c>
      <c r="AK37" s="86">
        <f>CONFIG!$E88*'Commandes - Calculs auto'!AK16</f>
        <v>0</v>
      </c>
      <c r="AL37" s="86">
        <f>CONFIG!$E88*'Commandes - Calculs auto'!AL16</f>
        <v>0</v>
      </c>
      <c r="AM37" s="86">
        <f>CONFIG!$E88*'Commandes - Calculs auto'!AM16</f>
        <v>0</v>
      </c>
      <c r="AN37" s="86">
        <f>CONFIG!$E88*'Commandes - Calculs auto'!AN16</f>
        <v>0</v>
      </c>
      <c r="AO37" s="86">
        <f>CONFIG!$E88*'Commandes - Calculs auto'!AO16</f>
        <v>0</v>
      </c>
      <c r="AP37" s="86">
        <f>CONFIG!$E88*'Commandes - Calculs auto'!AP16</f>
        <v>0</v>
      </c>
      <c r="AQ37" s="86">
        <f>CONFIG!$E88*'Commandes - Calculs auto'!AQ16</f>
        <v>0</v>
      </c>
      <c r="AR37" s="86">
        <f>CONFIG!$E88*'Commandes - Calculs auto'!AR16</f>
        <v>0</v>
      </c>
      <c r="AS37" s="86">
        <f>CONFIG!$E88*'Commandes - Calculs auto'!AS16</f>
        <v>0</v>
      </c>
      <c r="AT37" s="86">
        <f>CONFIG!$E88*'Commandes - Calculs auto'!AT16</f>
        <v>0</v>
      </c>
      <c r="AU37" s="86">
        <f>CONFIG!$E88*'Commandes - Calculs auto'!AU16</f>
        <v>0</v>
      </c>
      <c r="AV37" s="86">
        <f>CONFIG!$E88*'Commandes - Calculs auto'!AV16</f>
        <v>0</v>
      </c>
      <c r="AW37" s="86">
        <f>CONFIG!$E88*'Commandes - Calculs auto'!AW16</f>
        <v>0</v>
      </c>
      <c r="AX37" s="86">
        <f>CONFIG!$E88*'Commandes - Calculs auto'!AX16</f>
        <v>0</v>
      </c>
      <c r="AY37" s="86">
        <f>CONFIG!$E88*'Commandes - Calculs auto'!AY16</f>
        <v>0</v>
      </c>
      <c r="AZ37" s="86">
        <f>CONFIG!$E88*'Commandes - Calculs auto'!AZ16</f>
        <v>0</v>
      </c>
      <c r="BA37" s="86">
        <f>CONFIG!$E88*'Commandes - Calculs auto'!BA16</f>
        <v>0</v>
      </c>
      <c r="BB37" s="86">
        <f>CONFIG!$E88*'Commandes - Calculs auto'!BB16</f>
        <v>0</v>
      </c>
      <c r="BC37" s="86">
        <f>CONFIG!$E88*'Commandes - Calculs auto'!BC16</f>
        <v>0</v>
      </c>
      <c r="BD37" s="86">
        <f>CONFIG!$E88*'Commandes - Calculs auto'!BD16</f>
        <v>0</v>
      </c>
      <c r="BE37" s="86">
        <f>CONFIG!$E88*'Commandes - Calculs auto'!BE16</f>
        <v>0</v>
      </c>
      <c r="BF37" s="86">
        <f>CONFIG!$E88*'Commandes - Calculs auto'!BF16</f>
        <v>0</v>
      </c>
      <c r="BG37" s="86">
        <f>CONFIG!$E88*'Commandes - Calculs auto'!BG16</f>
        <v>0</v>
      </c>
      <c r="BH37" s="86">
        <f>CONFIG!$E88*'Commandes - Calculs auto'!BH16</f>
        <v>0</v>
      </c>
      <c r="BI37" s="86">
        <f>CONFIG!$E88*'Commandes - Calculs auto'!BI16</f>
        <v>0</v>
      </c>
      <c r="BJ37" s="86">
        <f>CONFIG!$E88*'Commandes - Calculs auto'!BJ16</f>
        <v>0</v>
      </c>
      <c r="BK37" s="86">
        <f>CONFIG!$E88*'Commandes - Calculs auto'!BK16</f>
        <v>0</v>
      </c>
      <c r="BL37" s="8"/>
    </row>
    <row r="38" spans="2:64" ht="14.25" customHeight="1" x14ac:dyDescent="0.3">
      <c r="B38" s="5"/>
      <c r="C38" s="85">
        <f>CONFIG!$C$22</f>
        <v>0</v>
      </c>
      <c r="D38" s="86">
        <f>CONFIG!$E89*'Commandes - Calculs auto'!D17</f>
        <v>0</v>
      </c>
      <c r="E38" s="86">
        <f>CONFIG!$E89*'Commandes - Calculs auto'!E17</f>
        <v>0</v>
      </c>
      <c r="F38" s="86">
        <f>CONFIG!$E89*'Commandes - Calculs auto'!F17</f>
        <v>0</v>
      </c>
      <c r="G38" s="86">
        <f>CONFIG!$E89*'Commandes - Calculs auto'!G17</f>
        <v>0</v>
      </c>
      <c r="H38" s="86">
        <f>CONFIG!$E89*'Commandes - Calculs auto'!H17</f>
        <v>0</v>
      </c>
      <c r="I38" s="86">
        <f>CONFIG!$E89*'Commandes - Calculs auto'!I17</f>
        <v>0</v>
      </c>
      <c r="J38" s="86">
        <f>CONFIG!$E89*'Commandes - Calculs auto'!J17</f>
        <v>0</v>
      </c>
      <c r="K38" s="86">
        <f>CONFIG!$E89*'Commandes - Calculs auto'!K17</f>
        <v>0</v>
      </c>
      <c r="L38" s="86">
        <f>CONFIG!$E89*'Commandes - Calculs auto'!L17</f>
        <v>0</v>
      </c>
      <c r="M38" s="86">
        <f>CONFIG!$E89*'Commandes - Calculs auto'!M17</f>
        <v>0</v>
      </c>
      <c r="N38" s="86">
        <f>CONFIG!$E89*'Commandes - Calculs auto'!N17</f>
        <v>0</v>
      </c>
      <c r="O38" s="86">
        <f>CONFIG!$E89*'Commandes - Calculs auto'!O17</f>
        <v>0</v>
      </c>
      <c r="P38" s="86">
        <f>CONFIG!$E89*'Commandes - Calculs auto'!P17</f>
        <v>0</v>
      </c>
      <c r="Q38" s="86">
        <f>CONFIG!$E89*'Commandes - Calculs auto'!Q17</f>
        <v>0</v>
      </c>
      <c r="R38" s="86">
        <f>CONFIG!$E89*'Commandes - Calculs auto'!R17</f>
        <v>0</v>
      </c>
      <c r="S38" s="86">
        <f>CONFIG!$E89*'Commandes - Calculs auto'!S17</f>
        <v>0</v>
      </c>
      <c r="T38" s="86">
        <f>CONFIG!$E89*'Commandes - Calculs auto'!T17</f>
        <v>0</v>
      </c>
      <c r="U38" s="86">
        <f>CONFIG!$E89*'Commandes - Calculs auto'!U17</f>
        <v>0</v>
      </c>
      <c r="V38" s="86">
        <f>CONFIG!$E89*'Commandes - Calculs auto'!V17</f>
        <v>0</v>
      </c>
      <c r="W38" s="86">
        <f>CONFIG!$E89*'Commandes - Calculs auto'!W17</f>
        <v>0</v>
      </c>
      <c r="X38" s="86">
        <f>CONFIG!$E89*'Commandes - Calculs auto'!X17</f>
        <v>0</v>
      </c>
      <c r="Y38" s="86">
        <f>CONFIG!$E89*'Commandes - Calculs auto'!Y17</f>
        <v>0</v>
      </c>
      <c r="Z38" s="86">
        <f>CONFIG!$E89*'Commandes - Calculs auto'!Z17</f>
        <v>0</v>
      </c>
      <c r="AA38" s="86">
        <f>CONFIG!$E89*'Commandes - Calculs auto'!AA17</f>
        <v>0</v>
      </c>
      <c r="AB38" s="86">
        <f>CONFIG!$E89*'Commandes - Calculs auto'!AB17</f>
        <v>0</v>
      </c>
      <c r="AC38" s="86">
        <f>CONFIG!$E89*'Commandes - Calculs auto'!AC17</f>
        <v>0</v>
      </c>
      <c r="AD38" s="86">
        <f>CONFIG!$E89*'Commandes - Calculs auto'!AD17</f>
        <v>0</v>
      </c>
      <c r="AE38" s="86">
        <f>CONFIG!$E89*'Commandes - Calculs auto'!AE17</f>
        <v>0</v>
      </c>
      <c r="AF38" s="86">
        <f>CONFIG!$E89*'Commandes - Calculs auto'!AF17</f>
        <v>0</v>
      </c>
      <c r="AG38" s="86">
        <f>CONFIG!$E89*'Commandes - Calculs auto'!AG17</f>
        <v>0</v>
      </c>
      <c r="AH38" s="86">
        <f>CONFIG!$E89*'Commandes - Calculs auto'!AH17</f>
        <v>0</v>
      </c>
      <c r="AI38" s="86">
        <f>CONFIG!$E89*'Commandes - Calculs auto'!AI17</f>
        <v>0</v>
      </c>
      <c r="AJ38" s="86">
        <f>CONFIG!$E89*'Commandes - Calculs auto'!AJ17</f>
        <v>0</v>
      </c>
      <c r="AK38" s="86">
        <f>CONFIG!$E89*'Commandes - Calculs auto'!AK17</f>
        <v>0</v>
      </c>
      <c r="AL38" s="86">
        <f>CONFIG!$E89*'Commandes - Calculs auto'!AL17</f>
        <v>0</v>
      </c>
      <c r="AM38" s="86">
        <f>CONFIG!$E89*'Commandes - Calculs auto'!AM17</f>
        <v>0</v>
      </c>
      <c r="AN38" s="86">
        <f>CONFIG!$E89*'Commandes - Calculs auto'!AN17</f>
        <v>0</v>
      </c>
      <c r="AO38" s="86">
        <f>CONFIG!$E89*'Commandes - Calculs auto'!AO17</f>
        <v>0</v>
      </c>
      <c r="AP38" s="86">
        <f>CONFIG!$E89*'Commandes - Calculs auto'!AP17</f>
        <v>0</v>
      </c>
      <c r="AQ38" s="86">
        <f>CONFIG!$E89*'Commandes - Calculs auto'!AQ17</f>
        <v>0</v>
      </c>
      <c r="AR38" s="86">
        <f>CONFIG!$E89*'Commandes - Calculs auto'!AR17</f>
        <v>0</v>
      </c>
      <c r="AS38" s="86">
        <f>CONFIG!$E89*'Commandes - Calculs auto'!AS17</f>
        <v>0</v>
      </c>
      <c r="AT38" s="86">
        <f>CONFIG!$E89*'Commandes - Calculs auto'!AT17</f>
        <v>0</v>
      </c>
      <c r="AU38" s="86">
        <f>CONFIG!$E89*'Commandes - Calculs auto'!AU17</f>
        <v>0</v>
      </c>
      <c r="AV38" s="86">
        <f>CONFIG!$E89*'Commandes - Calculs auto'!AV17</f>
        <v>0</v>
      </c>
      <c r="AW38" s="86">
        <f>CONFIG!$E89*'Commandes - Calculs auto'!AW17</f>
        <v>0</v>
      </c>
      <c r="AX38" s="86">
        <f>CONFIG!$E89*'Commandes - Calculs auto'!AX17</f>
        <v>0</v>
      </c>
      <c r="AY38" s="86">
        <f>CONFIG!$E89*'Commandes - Calculs auto'!AY17</f>
        <v>0</v>
      </c>
      <c r="AZ38" s="86">
        <f>CONFIG!$E89*'Commandes - Calculs auto'!AZ17</f>
        <v>0</v>
      </c>
      <c r="BA38" s="86">
        <f>CONFIG!$E89*'Commandes - Calculs auto'!BA17</f>
        <v>0</v>
      </c>
      <c r="BB38" s="86">
        <f>CONFIG!$E89*'Commandes - Calculs auto'!BB17</f>
        <v>0</v>
      </c>
      <c r="BC38" s="86">
        <f>CONFIG!$E89*'Commandes - Calculs auto'!BC17</f>
        <v>0</v>
      </c>
      <c r="BD38" s="86">
        <f>CONFIG!$E89*'Commandes - Calculs auto'!BD17</f>
        <v>0</v>
      </c>
      <c r="BE38" s="86">
        <f>CONFIG!$E89*'Commandes - Calculs auto'!BE17</f>
        <v>0</v>
      </c>
      <c r="BF38" s="86">
        <f>CONFIG!$E89*'Commandes - Calculs auto'!BF17</f>
        <v>0</v>
      </c>
      <c r="BG38" s="86">
        <f>CONFIG!$E89*'Commandes - Calculs auto'!BG17</f>
        <v>0</v>
      </c>
      <c r="BH38" s="86">
        <f>CONFIG!$E89*'Commandes - Calculs auto'!BH17</f>
        <v>0</v>
      </c>
      <c r="BI38" s="86">
        <f>CONFIG!$E89*'Commandes - Calculs auto'!BI17</f>
        <v>0</v>
      </c>
      <c r="BJ38" s="86">
        <f>CONFIG!$E89*'Commandes - Calculs auto'!BJ17</f>
        <v>0</v>
      </c>
      <c r="BK38" s="86">
        <f>CONFIG!$E89*'Commandes - Calculs auto'!BK17</f>
        <v>0</v>
      </c>
      <c r="BL38" s="8"/>
    </row>
    <row r="39" spans="2:64" ht="14.25" customHeight="1" x14ac:dyDescent="0.3">
      <c r="B39" s="5"/>
      <c r="C39" s="85">
        <f>CONFIG!$C$23</f>
        <v>0</v>
      </c>
      <c r="D39" s="86">
        <f>CONFIG!$E90*'Commandes - Calculs auto'!D18</f>
        <v>0</v>
      </c>
      <c r="E39" s="86">
        <f>CONFIG!$E90*'Commandes - Calculs auto'!E18</f>
        <v>0</v>
      </c>
      <c r="F39" s="86">
        <f>CONFIG!$E90*'Commandes - Calculs auto'!F18</f>
        <v>0</v>
      </c>
      <c r="G39" s="86">
        <f>CONFIG!$E90*'Commandes - Calculs auto'!G18</f>
        <v>0</v>
      </c>
      <c r="H39" s="86">
        <f>CONFIG!$E90*'Commandes - Calculs auto'!H18</f>
        <v>0</v>
      </c>
      <c r="I39" s="86">
        <f>CONFIG!$E90*'Commandes - Calculs auto'!I18</f>
        <v>0</v>
      </c>
      <c r="J39" s="86">
        <f>CONFIG!$E90*'Commandes - Calculs auto'!J18</f>
        <v>0</v>
      </c>
      <c r="K39" s="86">
        <f>CONFIG!$E90*'Commandes - Calculs auto'!K18</f>
        <v>0</v>
      </c>
      <c r="L39" s="86">
        <f>CONFIG!$E90*'Commandes - Calculs auto'!L18</f>
        <v>0</v>
      </c>
      <c r="M39" s="86">
        <f>CONFIG!$E90*'Commandes - Calculs auto'!M18</f>
        <v>0</v>
      </c>
      <c r="N39" s="86">
        <f>CONFIG!$E90*'Commandes - Calculs auto'!N18</f>
        <v>0</v>
      </c>
      <c r="O39" s="86">
        <f>CONFIG!$E90*'Commandes - Calculs auto'!O18</f>
        <v>0</v>
      </c>
      <c r="P39" s="86">
        <f>CONFIG!$E90*'Commandes - Calculs auto'!P18</f>
        <v>0</v>
      </c>
      <c r="Q39" s="86">
        <f>CONFIG!$E90*'Commandes - Calculs auto'!Q18</f>
        <v>0</v>
      </c>
      <c r="R39" s="86">
        <f>CONFIG!$E90*'Commandes - Calculs auto'!R18</f>
        <v>0</v>
      </c>
      <c r="S39" s="86">
        <f>CONFIG!$E90*'Commandes - Calculs auto'!S18</f>
        <v>0</v>
      </c>
      <c r="T39" s="86">
        <f>CONFIG!$E90*'Commandes - Calculs auto'!T18</f>
        <v>0</v>
      </c>
      <c r="U39" s="86">
        <f>CONFIG!$E90*'Commandes - Calculs auto'!U18</f>
        <v>0</v>
      </c>
      <c r="V39" s="86">
        <f>CONFIG!$E90*'Commandes - Calculs auto'!V18</f>
        <v>0</v>
      </c>
      <c r="W39" s="86">
        <f>CONFIG!$E90*'Commandes - Calculs auto'!W18</f>
        <v>0</v>
      </c>
      <c r="X39" s="86">
        <f>CONFIG!$E90*'Commandes - Calculs auto'!X18</f>
        <v>0</v>
      </c>
      <c r="Y39" s="86">
        <f>CONFIG!$E90*'Commandes - Calculs auto'!Y18</f>
        <v>0</v>
      </c>
      <c r="Z39" s="86">
        <f>CONFIG!$E90*'Commandes - Calculs auto'!Z18</f>
        <v>0</v>
      </c>
      <c r="AA39" s="86">
        <f>CONFIG!$E90*'Commandes - Calculs auto'!AA18</f>
        <v>0</v>
      </c>
      <c r="AB39" s="86">
        <f>CONFIG!$E90*'Commandes - Calculs auto'!AB18</f>
        <v>0</v>
      </c>
      <c r="AC39" s="86">
        <f>CONFIG!$E90*'Commandes - Calculs auto'!AC18</f>
        <v>0</v>
      </c>
      <c r="AD39" s="86">
        <f>CONFIG!$E90*'Commandes - Calculs auto'!AD18</f>
        <v>0</v>
      </c>
      <c r="AE39" s="86">
        <f>CONFIG!$E90*'Commandes - Calculs auto'!AE18</f>
        <v>0</v>
      </c>
      <c r="AF39" s="86">
        <f>CONFIG!$E90*'Commandes - Calculs auto'!AF18</f>
        <v>0</v>
      </c>
      <c r="AG39" s="86">
        <f>CONFIG!$E90*'Commandes - Calculs auto'!AG18</f>
        <v>0</v>
      </c>
      <c r="AH39" s="86">
        <f>CONFIG!$E90*'Commandes - Calculs auto'!AH18</f>
        <v>0</v>
      </c>
      <c r="AI39" s="86">
        <f>CONFIG!$E90*'Commandes - Calculs auto'!AI18</f>
        <v>0</v>
      </c>
      <c r="AJ39" s="86">
        <f>CONFIG!$E90*'Commandes - Calculs auto'!AJ18</f>
        <v>0</v>
      </c>
      <c r="AK39" s="86">
        <f>CONFIG!$E90*'Commandes - Calculs auto'!AK18</f>
        <v>0</v>
      </c>
      <c r="AL39" s="86">
        <f>CONFIG!$E90*'Commandes - Calculs auto'!AL18</f>
        <v>0</v>
      </c>
      <c r="AM39" s="86">
        <f>CONFIG!$E90*'Commandes - Calculs auto'!AM18</f>
        <v>0</v>
      </c>
      <c r="AN39" s="86">
        <f>CONFIG!$E90*'Commandes - Calculs auto'!AN18</f>
        <v>0</v>
      </c>
      <c r="AO39" s="86">
        <f>CONFIG!$E90*'Commandes - Calculs auto'!AO18</f>
        <v>0</v>
      </c>
      <c r="AP39" s="86">
        <f>CONFIG!$E90*'Commandes - Calculs auto'!AP18</f>
        <v>0</v>
      </c>
      <c r="AQ39" s="86">
        <f>CONFIG!$E90*'Commandes - Calculs auto'!AQ18</f>
        <v>0</v>
      </c>
      <c r="AR39" s="86">
        <f>CONFIG!$E90*'Commandes - Calculs auto'!AR18</f>
        <v>0</v>
      </c>
      <c r="AS39" s="86">
        <f>CONFIG!$E90*'Commandes - Calculs auto'!AS18</f>
        <v>0</v>
      </c>
      <c r="AT39" s="86">
        <f>CONFIG!$E90*'Commandes - Calculs auto'!AT18</f>
        <v>0</v>
      </c>
      <c r="AU39" s="86">
        <f>CONFIG!$E90*'Commandes - Calculs auto'!AU18</f>
        <v>0</v>
      </c>
      <c r="AV39" s="86">
        <f>CONFIG!$E90*'Commandes - Calculs auto'!AV18</f>
        <v>0</v>
      </c>
      <c r="AW39" s="86">
        <f>CONFIG!$E90*'Commandes - Calculs auto'!AW18</f>
        <v>0</v>
      </c>
      <c r="AX39" s="86">
        <f>CONFIG!$E90*'Commandes - Calculs auto'!AX18</f>
        <v>0</v>
      </c>
      <c r="AY39" s="86">
        <f>CONFIG!$E90*'Commandes - Calculs auto'!AY18</f>
        <v>0</v>
      </c>
      <c r="AZ39" s="86">
        <f>CONFIG!$E90*'Commandes - Calculs auto'!AZ18</f>
        <v>0</v>
      </c>
      <c r="BA39" s="86">
        <f>CONFIG!$E90*'Commandes - Calculs auto'!BA18</f>
        <v>0</v>
      </c>
      <c r="BB39" s="86">
        <f>CONFIG!$E90*'Commandes - Calculs auto'!BB18</f>
        <v>0</v>
      </c>
      <c r="BC39" s="86">
        <f>CONFIG!$E90*'Commandes - Calculs auto'!BC18</f>
        <v>0</v>
      </c>
      <c r="BD39" s="86">
        <f>CONFIG!$E90*'Commandes - Calculs auto'!BD18</f>
        <v>0</v>
      </c>
      <c r="BE39" s="86">
        <f>CONFIG!$E90*'Commandes - Calculs auto'!BE18</f>
        <v>0</v>
      </c>
      <c r="BF39" s="86">
        <f>CONFIG!$E90*'Commandes - Calculs auto'!BF18</f>
        <v>0</v>
      </c>
      <c r="BG39" s="86">
        <f>CONFIG!$E90*'Commandes - Calculs auto'!BG18</f>
        <v>0</v>
      </c>
      <c r="BH39" s="86">
        <f>CONFIG!$E90*'Commandes - Calculs auto'!BH18</f>
        <v>0</v>
      </c>
      <c r="BI39" s="86">
        <f>CONFIG!$E90*'Commandes - Calculs auto'!BI18</f>
        <v>0</v>
      </c>
      <c r="BJ39" s="86">
        <f>CONFIG!$E90*'Commandes - Calculs auto'!BJ18</f>
        <v>0</v>
      </c>
      <c r="BK39" s="86">
        <f>CONFIG!$E90*'Commandes - Calculs auto'!BK18</f>
        <v>0</v>
      </c>
      <c r="BL39" s="8"/>
    </row>
    <row r="40" spans="2:64" ht="14.25" customHeight="1" x14ac:dyDescent="0.3">
      <c r="B40" s="5"/>
      <c r="C40" s="85">
        <f>CONFIG!$C$24</f>
        <v>0</v>
      </c>
      <c r="D40" s="86">
        <f>CONFIG!$E91*'Commandes - Calculs auto'!D19</f>
        <v>0</v>
      </c>
      <c r="E40" s="86">
        <f>CONFIG!$E91*'Commandes - Calculs auto'!E19</f>
        <v>0</v>
      </c>
      <c r="F40" s="86">
        <f>CONFIG!$E91*'Commandes - Calculs auto'!F19</f>
        <v>0</v>
      </c>
      <c r="G40" s="86">
        <f>CONFIG!$E91*'Commandes - Calculs auto'!G19</f>
        <v>0</v>
      </c>
      <c r="H40" s="86">
        <f>CONFIG!$E91*'Commandes - Calculs auto'!H19</f>
        <v>0</v>
      </c>
      <c r="I40" s="86">
        <f>CONFIG!$E91*'Commandes - Calculs auto'!I19</f>
        <v>0</v>
      </c>
      <c r="J40" s="86">
        <f>CONFIG!$E91*'Commandes - Calculs auto'!J19</f>
        <v>0</v>
      </c>
      <c r="K40" s="86">
        <f>CONFIG!$E91*'Commandes - Calculs auto'!K19</f>
        <v>0</v>
      </c>
      <c r="L40" s="86">
        <f>CONFIG!$E91*'Commandes - Calculs auto'!L19</f>
        <v>0</v>
      </c>
      <c r="M40" s="86">
        <f>CONFIG!$E91*'Commandes - Calculs auto'!M19</f>
        <v>0</v>
      </c>
      <c r="N40" s="86">
        <f>CONFIG!$E91*'Commandes - Calculs auto'!N19</f>
        <v>0</v>
      </c>
      <c r="O40" s="86">
        <f>CONFIG!$E91*'Commandes - Calculs auto'!O19</f>
        <v>0</v>
      </c>
      <c r="P40" s="86">
        <f>CONFIG!$E91*'Commandes - Calculs auto'!P19</f>
        <v>0</v>
      </c>
      <c r="Q40" s="86">
        <f>CONFIG!$E91*'Commandes - Calculs auto'!Q19</f>
        <v>0</v>
      </c>
      <c r="R40" s="86">
        <f>CONFIG!$E91*'Commandes - Calculs auto'!R19</f>
        <v>0</v>
      </c>
      <c r="S40" s="86">
        <f>CONFIG!$E91*'Commandes - Calculs auto'!S19</f>
        <v>0</v>
      </c>
      <c r="T40" s="86">
        <f>CONFIG!$E91*'Commandes - Calculs auto'!T19</f>
        <v>0</v>
      </c>
      <c r="U40" s="86">
        <f>CONFIG!$E91*'Commandes - Calculs auto'!U19</f>
        <v>0</v>
      </c>
      <c r="V40" s="86">
        <f>CONFIG!$E91*'Commandes - Calculs auto'!V19</f>
        <v>0</v>
      </c>
      <c r="W40" s="86">
        <f>CONFIG!$E91*'Commandes - Calculs auto'!W19</f>
        <v>0</v>
      </c>
      <c r="X40" s="86">
        <f>CONFIG!$E91*'Commandes - Calculs auto'!X19</f>
        <v>0</v>
      </c>
      <c r="Y40" s="86">
        <f>CONFIG!$E91*'Commandes - Calculs auto'!Y19</f>
        <v>0</v>
      </c>
      <c r="Z40" s="86">
        <f>CONFIG!$E91*'Commandes - Calculs auto'!Z19</f>
        <v>0</v>
      </c>
      <c r="AA40" s="86">
        <f>CONFIG!$E91*'Commandes - Calculs auto'!AA19</f>
        <v>0</v>
      </c>
      <c r="AB40" s="86">
        <f>CONFIG!$E91*'Commandes - Calculs auto'!AB19</f>
        <v>0</v>
      </c>
      <c r="AC40" s="86">
        <f>CONFIG!$E91*'Commandes - Calculs auto'!AC19</f>
        <v>0</v>
      </c>
      <c r="AD40" s="86">
        <f>CONFIG!$E91*'Commandes - Calculs auto'!AD19</f>
        <v>0</v>
      </c>
      <c r="AE40" s="86">
        <f>CONFIG!$E91*'Commandes - Calculs auto'!AE19</f>
        <v>0</v>
      </c>
      <c r="AF40" s="86">
        <f>CONFIG!$E91*'Commandes - Calculs auto'!AF19</f>
        <v>0</v>
      </c>
      <c r="AG40" s="86">
        <f>CONFIG!$E91*'Commandes - Calculs auto'!AG19</f>
        <v>0</v>
      </c>
      <c r="AH40" s="86">
        <f>CONFIG!$E91*'Commandes - Calculs auto'!AH19</f>
        <v>0</v>
      </c>
      <c r="AI40" s="86">
        <f>CONFIG!$E91*'Commandes - Calculs auto'!AI19</f>
        <v>0</v>
      </c>
      <c r="AJ40" s="86">
        <f>CONFIG!$E91*'Commandes - Calculs auto'!AJ19</f>
        <v>0</v>
      </c>
      <c r="AK40" s="86">
        <f>CONFIG!$E91*'Commandes - Calculs auto'!AK19</f>
        <v>0</v>
      </c>
      <c r="AL40" s="86">
        <f>CONFIG!$E91*'Commandes - Calculs auto'!AL19</f>
        <v>0</v>
      </c>
      <c r="AM40" s="86">
        <f>CONFIG!$E91*'Commandes - Calculs auto'!AM19</f>
        <v>0</v>
      </c>
      <c r="AN40" s="86">
        <f>CONFIG!$E91*'Commandes - Calculs auto'!AN19</f>
        <v>0</v>
      </c>
      <c r="AO40" s="86">
        <f>CONFIG!$E91*'Commandes - Calculs auto'!AO19</f>
        <v>0</v>
      </c>
      <c r="AP40" s="86">
        <f>CONFIG!$E91*'Commandes - Calculs auto'!AP19</f>
        <v>0</v>
      </c>
      <c r="AQ40" s="86">
        <f>CONFIG!$E91*'Commandes - Calculs auto'!AQ19</f>
        <v>0</v>
      </c>
      <c r="AR40" s="86">
        <f>CONFIG!$E91*'Commandes - Calculs auto'!AR19</f>
        <v>0</v>
      </c>
      <c r="AS40" s="86">
        <f>CONFIG!$E91*'Commandes - Calculs auto'!AS19</f>
        <v>0</v>
      </c>
      <c r="AT40" s="86">
        <f>CONFIG!$E91*'Commandes - Calculs auto'!AT19</f>
        <v>0</v>
      </c>
      <c r="AU40" s="86">
        <f>CONFIG!$E91*'Commandes - Calculs auto'!AU19</f>
        <v>0</v>
      </c>
      <c r="AV40" s="86">
        <f>CONFIG!$E91*'Commandes - Calculs auto'!AV19</f>
        <v>0</v>
      </c>
      <c r="AW40" s="86">
        <f>CONFIG!$E91*'Commandes - Calculs auto'!AW19</f>
        <v>0</v>
      </c>
      <c r="AX40" s="86">
        <f>CONFIG!$E91*'Commandes - Calculs auto'!AX19</f>
        <v>0</v>
      </c>
      <c r="AY40" s="86">
        <f>CONFIG!$E91*'Commandes - Calculs auto'!AY19</f>
        <v>0</v>
      </c>
      <c r="AZ40" s="86">
        <f>CONFIG!$E91*'Commandes - Calculs auto'!AZ19</f>
        <v>0</v>
      </c>
      <c r="BA40" s="86">
        <f>CONFIG!$E91*'Commandes - Calculs auto'!BA19</f>
        <v>0</v>
      </c>
      <c r="BB40" s="86">
        <f>CONFIG!$E91*'Commandes - Calculs auto'!BB19</f>
        <v>0</v>
      </c>
      <c r="BC40" s="86">
        <f>CONFIG!$E91*'Commandes - Calculs auto'!BC19</f>
        <v>0</v>
      </c>
      <c r="BD40" s="86">
        <f>CONFIG!$E91*'Commandes - Calculs auto'!BD19</f>
        <v>0</v>
      </c>
      <c r="BE40" s="86">
        <f>CONFIG!$E91*'Commandes - Calculs auto'!BE19</f>
        <v>0</v>
      </c>
      <c r="BF40" s="86">
        <f>CONFIG!$E91*'Commandes - Calculs auto'!BF19</f>
        <v>0</v>
      </c>
      <c r="BG40" s="86">
        <f>CONFIG!$E91*'Commandes - Calculs auto'!BG19</f>
        <v>0</v>
      </c>
      <c r="BH40" s="86">
        <f>CONFIG!$E91*'Commandes - Calculs auto'!BH19</f>
        <v>0</v>
      </c>
      <c r="BI40" s="86">
        <f>CONFIG!$E91*'Commandes - Calculs auto'!BI19</f>
        <v>0</v>
      </c>
      <c r="BJ40" s="86">
        <f>CONFIG!$E91*'Commandes - Calculs auto'!BJ19</f>
        <v>0</v>
      </c>
      <c r="BK40" s="86">
        <f>CONFIG!$E91*'Commandes - Calculs auto'!BK19</f>
        <v>0</v>
      </c>
      <c r="BL40" s="8"/>
    </row>
    <row r="41" spans="2:64" ht="14.25" customHeight="1" x14ac:dyDescent="0.3">
      <c r="B41" s="5"/>
      <c r="C41" s="85">
        <f>CONFIG!$C$25</f>
        <v>0</v>
      </c>
      <c r="D41" s="86">
        <f>CONFIG!$E92*'Commandes - Calculs auto'!D20</f>
        <v>0</v>
      </c>
      <c r="E41" s="86">
        <f>CONFIG!$E92*'Commandes - Calculs auto'!E20</f>
        <v>0</v>
      </c>
      <c r="F41" s="86">
        <f>CONFIG!$E92*'Commandes - Calculs auto'!F20</f>
        <v>0</v>
      </c>
      <c r="G41" s="86">
        <f>CONFIG!$E92*'Commandes - Calculs auto'!G20</f>
        <v>0</v>
      </c>
      <c r="H41" s="86">
        <f>CONFIG!$E92*'Commandes - Calculs auto'!H20</f>
        <v>0</v>
      </c>
      <c r="I41" s="86">
        <f>CONFIG!$E92*'Commandes - Calculs auto'!I20</f>
        <v>0</v>
      </c>
      <c r="J41" s="86">
        <f>CONFIG!$E92*'Commandes - Calculs auto'!J20</f>
        <v>0</v>
      </c>
      <c r="K41" s="86">
        <f>CONFIG!$E92*'Commandes - Calculs auto'!K20</f>
        <v>0</v>
      </c>
      <c r="L41" s="86">
        <f>CONFIG!$E92*'Commandes - Calculs auto'!L20</f>
        <v>0</v>
      </c>
      <c r="M41" s="86">
        <f>CONFIG!$E92*'Commandes - Calculs auto'!M20</f>
        <v>0</v>
      </c>
      <c r="N41" s="86">
        <f>CONFIG!$E92*'Commandes - Calculs auto'!N20</f>
        <v>0</v>
      </c>
      <c r="O41" s="86">
        <f>CONFIG!$E92*'Commandes - Calculs auto'!O20</f>
        <v>0</v>
      </c>
      <c r="P41" s="86">
        <f>CONFIG!$E92*'Commandes - Calculs auto'!P20</f>
        <v>0</v>
      </c>
      <c r="Q41" s="86">
        <f>CONFIG!$E92*'Commandes - Calculs auto'!Q20</f>
        <v>0</v>
      </c>
      <c r="R41" s="86">
        <f>CONFIG!$E92*'Commandes - Calculs auto'!R20</f>
        <v>0</v>
      </c>
      <c r="S41" s="86">
        <f>CONFIG!$E92*'Commandes - Calculs auto'!S20</f>
        <v>0</v>
      </c>
      <c r="T41" s="86">
        <f>CONFIG!$E92*'Commandes - Calculs auto'!T20</f>
        <v>0</v>
      </c>
      <c r="U41" s="86">
        <f>CONFIG!$E92*'Commandes - Calculs auto'!U20</f>
        <v>0</v>
      </c>
      <c r="V41" s="86">
        <f>CONFIG!$E92*'Commandes - Calculs auto'!V20</f>
        <v>0</v>
      </c>
      <c r="W41" s="86">
        <f>CONFIG!$E92*'Commandes - Calculs auto'!W20</f>
        <v>0</v>
      </c>
      <c r="X41" s="86">
        <f>CONFIG!$E92*'Commandes - Calculs auto'!X20</f>
        <v>0</v>
      </c>
      <c r="Y41" s="86">
        <f>CONFIG!$E92*'Commandes - Calculs auto'!Y20</f>
        <v>0</v>
      </c>
      <c r="Z41" s="86">
        <f>CONFIG!$E92*'Commandes - Calculs auto'!Z20</f>
        <v>0</v>
      </c>
      <c r="AA41" s="86">
        <f>CONFIG!$E92*'Commandes - Calculs auto'!AA20</f>
        <v>0</v>
      </c>
      <c r="AB41" s="86">
        <f>CONFIG!$E92*'Commandes - Calculs auto'!AB20</f>
        <v>0</v>
      </c>
      <c r="AC41" s="86">
        <f>CONFIG!$E92*'Commandes - Calculs auto'!AC20</f>
        <v>0</v>
      </c>
      <c r="AD41" s="86">
        <f>CONFIG!$E92*'Commandes - Calculs auto'!AD20</f>
        <v>0</v>
      </c>
      <c r="AE41" s="86">
        <f>CONFIG!$E92*'Commandes - Calculs auto'!AE20</f>
        <v>0</v>
      </c>
      <c r="AF41" s="86">
        <f>CONFIG!$E92*'Commandes - Calculs auto'!AF20</f>
        <v>0</v>
      </c>
      <c r="AG41" s="86">
        <f>CONFIG!$E92*'Commandes - Calculs auto'!AG20</f>
        <v>0</v>
      </c>
      <c r="AH41" s="86">
        <f>CONFIG!$E92*'Commandes - Calculs auto'!AH20</f>
        <v>0</v>
      </c>
      <c r="AI41" s="86">
        <f>CONFIG!$E92*'Commandes - Calculs auto'!AI20</f>
        <v>0</v>
      </c>
      <c r="AJ41" s="86">
        <f>CONFIG!$E92*'Commandes - Calculs auto'!AJ20</f>
        <v>0</v>
      </c>
      <c r="AK41" s="86">
        <f>CONFIG!$E92*'Commandes - Calculs auto'!AK20</f>
        <v>0</v>
      </c>
      <c r="AL41" s="86">
        <f>CONFIG!$E92*'Commandes - Calculs auto'!AL20</f>
        <v>0</v>
      </c>
      <c r="AM41" s="86">
        <f>CONFIG!$E92*'Commandes - Calculs auto'!AM20</f>
        <v>0</v>
      </c>
      <c r="AN41" s="86">
        <f>CONFIG!$E92*'Commandes - Calculs auto'!AN20</f>
        <v>0</v>
      </c>
      <c r="AO41" s="86">
        <f>CONFIG!$E92*'Commandes - Calculs auto'!AO20</f>
        <v>0</v>
      </c>
      <c r="AP41" s="86">
        <f>CONFIG!$E92*'Commandes - Calculs auto'!AP20</f>
        <v>0</v>
      </c>
      <c r="AQ41" s="86">
        <f>CONFIG!$E92*'Commandes - Calculs auto'!AQ20</f>
        <v>0</v>
      </c>
      <c r="AR41" s="86">
        <f>CONFIG!$E92*'Commandes - Calculs auto'!AR20</f>
        <v>0</v>
      </c>
      <c r="AS41" s="86">
        <f>CONFIG!$E92*'Commandes - Calculs auto'!AS20</f>
        <v>0</v>
      </c>
      <c r="AT41" s="86">
        <f>CONFIG!$E92*'Commandes - Calculs auto'!AT20</f>
        <v>0</v>
      </c>
      <c r="AU41" s="86">
        <f>CONFIG!$E92*'Commandes - Calculs auto'!AU20</f>
        <v>0</v>
      </c>
      <c r="AV41" s="86">
        <f>CONFIG!$E92*'Commandes - Calculs auto'!AV20</f>
        <v>0</v>
      </c>
      <c r="AW41" s="86">
        <f>CONFIG!$E92*'Commandes - Calculs auto'!AW20</f>
        <v>0</v>
      </c>
      <c r="AX41" s="86">
        <f>CONFIG!$E92*'Commandes - Calculs auto'!AX20</f>
        <v>0</v>
      </c>
      <c r="AY41" s="86">
        <f>CONFIG!$E92*'Commandes - Calculs auto'!AY20</f>
        <v>0</v>
      </c>
      <c r="AZ41" s="86">
        <f>CONFIG!$E92*'Commandes - Calculs auto'!AZ20</f>
        <v>0</v>
      </c>
      <c r="BA41" s="86">
        <f>CONFIG!$E92*'Commandes - Calculs auto'!BA20</f>
        <v>0</v>
      </c>
      <c r="BB41" s="86">
        <f>CONFIG!$E92*'Commandes - Calculs auto'!BB20</f>
        <v>0</v>
      </c>
      <c r="BC41" s="86">
        <f>CONFIG!$E92*'Commandes - Calculs auto'!BC20</f>
        <v>0</v>
      </c>
      <c r="BD41" s="86">
        <f>CONFIG!$E92*'Commandes - Calculs auto'!BD20</f>
        <v>0</v>
      </c>
      <c r="BE41" s="86">
        <f>CONFIG!$E92*'Commandes - Calculs auto'!BE20</f>
        <v>0</v>
      </c>
      <c r="BF41" s="86">
        <f>CONFIG!$E92*'Commandes - Calculs auto'!BF20</f>
        <v>0</v>
      </c>
      <c r="BG41" s="86">
        <f>CONFIG!$E92*'Commandes - Calculs auto'!BG20</f>
        <v>0</v>
      </c>
      <c r="BH41" s="86">
        <f>CONFIG!$E92*'Commandes - Calculs auto'!BH20</f>
        <v>0</v>
      </c>
      <c r="BI41" s="86">
        <f>CONFIG!$E92*'Commandes - Calculs auto'!BI20</f>
        <v>0</v>
      </c>
      <c r="BJ41" s="86">
        <f>CONFIG!$E92*'Commandes - Calculs auto'!BJ20</f>
        <v>0</v>
      </c>
      <c r="BK41" s="86">
        <f>CONFIG!$E92*'Commandes - Calculs auto'!BK20</f>
        <v>0</v>
      </c>
      <c r="BL41" s="8"/>
    </row>
    <row r="42" spans="2:64" ht="14.25" customHeight="1" x14ac:dyDescent="0.3">
      <c r="B42" s="5"/>
      <c r="C42" s="67"/>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8"/>
    </row>
    <row r="43" spans="2:64" ht="14.25" customHeight="1" x14ac:dyDescent="0.3">
      <c r="B43" s="5"/>
      <c r="C43" s="79" t="s">
        <v>121</v>
      </c>
      <c r="D43" s="163">
        <f t="shared" ref="D43:BK43" si="2">SUM(D30:D41)</f>
        <v>0</v>
      </c>
      <c r="E43" s="163">
        <f t="shared" si="2"/>
        <v>0</v>
      </c>
      <c r="F43" s="163">
        <f t="shared" si="2"/>
        <v>0</v>
      </c>
      <c r="G43" s="163">
        <f t="shared" si="2"/>
        <v>0</v>
      </c>
      <c r="H43" s="163">
        <f t="shared" si="2"/>
        <v>0</v>
      </c>
      <c r="I43" s="163">
        <f t="shared" si="2"/>
        <v>0</v>
      </c>
      <c r="J43" s="163">
        <f t="shared" si="2"/>
        <v>0</v>
      </c>
      <c r="K43" s="163">
        <f t="shared" si="2"/>
        <v>0</v>
      </c>
      <c r="L43" s="163">
        <f t="shared" si="2"/>
        <v>0</v>
      </c>
      <c r="M43" s="163">
        <f t="shared" si="2"/>
        <v>0</v>
      </c>
      <c r="N43" s="163">
        <f t="shared" si="2"/>
        <v>0</v>
      </c>
      <c r="O43" s="163">
        <f t="shared" si="2"/>
        <v>0</v>
      </c>
      <c r="P43" s="163">
        <f t="shared" si="2"/>
        <v>0</v>
      </c>
      <c r="Q43" s="163">
        <f t="shared" si="2"/>
        <v>0</v>
      </c>
      <c r="R43" s="163">
        <f t="shared" si="2"/>
        <v>0</v>
      </c>
      <c r="S43" s="163">
        <f t="shared" si="2"/>
        <v>0</v>
      </c>
      <c r="T43" s="163">
        <f t="shared" si="2"/>
        <v>0</v>
      </c>
      <c r="U43" s="163">
        <f t="shared" si="2"/>
        <v>0</v>
      </c>
      <c r="V43" s="163">
        <f t="shared" si="2"/>
        <v>0</v>
      </c>
      <c r="W43" s="163">
        <f t="shared" si="2"/>
        <v>0</v>
      </c>
      <c r="X43" s="163">
        <f t="shared" si="2"/>
        <v>0</v>
      </c>
      <c r="Y43" s="163">
        <f t="shared" si="2"/>
        <v>0</v>
      </c>
      <c r="Z43" s="163">
        <f t="shared" si="2"/>
        <v>0</v>
      </c>
      <c r="AA43" s="163">
        <f t="shared" si="2"/>
        <v>0</v>
      </c>
      <c r="AB43" s="163">
        <f t="shared" si="2"/>
        <v>0</v>
      </c>
      <c r="AC43" s="163">
        <f t="shared" si="2"/>
        <v>0</v>
      </c>
      <c r="AD43" s="163">
        <f t="shared" si="2"/>
        <v>0</v>
      </c>
      <c r="AE43" s="163">
        <f t="shared" si="2"/>
        <v>0</v>
      </c>
      <c r="AF43" s="163">
        <f t="shared" si="2"/>
        <v>0</v>
      </c>
      <c r="AG43" s="163">
        <f t="shared" si="2"/>
        <v>0</v>
      </c>
      <c r="AH43" s="163">
        <f t="shared" si="2"/>
        <v>0</v>
      </c>
      <c r="AI43" s="163">
        <f t="shared" si="2"/>
        <v>0</v>
      </c>
      <c r="AJ43" s="163">
        <f t="shared" si="2"/>
        <v>0</v>
      </c>
      <c r="AK43" s="163">
        <f t="shared" si="2"/>
        <v>0</v>
      </c>
      <c r="AL43" s="163">
        <f t="shared" si="2"/>
        <v>0</v>
      </c>
      <c r="AM43" s="163">
        <f t="shared" si="2"/>
        <v>0</v>
      </c>
      <c r="AN43" s="163">
        <f t="shared" si="2"/>
        <v>0</v>
      </c>
      <c r="AO43" s="163">
        <f t="shared" si="2"/>
        <v>0</v>
      </c>
      <c r="AP43" s="163">
        <f t="shared" si="2"/>
        <v>0</v>
      </c>
      <c r="AQ43" s="163">
        <f t="shared" si="2"/>
        <v>0</v>
      </c>
      <c r="AR43" s="163">
        <f t="shared" si="2"/>
        <v>0</v>
      </c>
      <c r="AS43" s="163">
        <f t="shared" si="2"/>
        <v>0</v>
      </c>
      <c r="AT43" s="163">
        <f t="shared" si="2"/>
        <v>0</v>
      </c>
      <c r="AU43" s="163">
        <f t="shared" si="2"/>
        <v>0</v>
      </c>
      <c r="AV43" s="163">
        <f t="shared" si="2"/>
        <v>0</v>
      </c>
      <c r="AW43" s="163">
        <f t="shared" si="2"/>
        <v>0</v>
      </c>
      <c r="AX43" s="163">
        <f t="shared" si="2"/>
        <v>0</v>
      </c>
      <c r="AY43" s="163">
        <f t="shared" si="2"/>
        <v>0</v>
      </c>
      <c r="AZ43" s="163">
        <f t="shared" si="2"/>
        <v>0</v>
      </c>
      <c r="BA43" s="163">
        <f t="shared" si="2"/>
        <v>0</v>
      </c>
      <c r="BB43" s="163">
        <f t="shared" si="2"/>
        <v>0</v>
      </c>
      <c r="BC43" s="163">
        <f t="shared" si="2"/>
        <v>0</v>
      </c>
      <c r="BD43" s="163">
        <f t="shared" si="2"/>
        <v>0</v>
      </c>
      <c r="BE43" s="163">
        <f t="shared" si="2"/>
        <v>0</v>
      </c>
      <c r="BF43" s="163">
        <f t="shared" si="2"/>
        <v>0</v>
      </c>
      <c r="BG43" s="163">
        <f t="shared" si="2"/>
        <v>0</v>
      </c>
      <c r="BH43" s="163">
        <f t="shared" si="2"/>
        <v>0</v>
      </c>
      <c r="BI43" s="163">
        <f t="shared" si="2"/>
        <v>0</v>
      </c>
      <c r="BJ43" s="163">
        <f t="shared" si="2"/>
        <v>0</v>
      </c>
      <c r="BK43" s="163">
        <f t="shared" si="2"/>
        <v>0</v>
      </c>
      <c r="BL43" s="8"/>
    </row>
    <row r="44" spans="2:64" ht="14.25" customHeight="1" x14ac:dyDescent="0.3">
      <c r="B44" s="5"/>
      <c r="C44" s="67"/>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8"/>
    </row>
    <row r="45" spans="2:64" ht="14.25" customHeight="1" x14ac:dyDescent="0.3">
      <c r="B45" s="5"/>
      <c r="C45" s="79" t="s">
        <v>308</v>
      </c>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8"/>
    </row>
    <row r="46" spans="2:64" ht="14.25" customHeight="1" x14ac:dyDescent="0.3">
      <c r="B46" s="5"/>
      <c r="C46" s="67"/>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8"/>
    </row>
    <row r="47" spans="2:64" ht="14.25" customHeight="1" x14ac:dyDescent="0.3">
      <c r="B47" s="5"/>
      <c r="C47" s="75"/>
      <c r="D47" s="297">
        <f>+D28</f>
        <v>2021</v>
      </c>
      <c r="E47" s="278"/>
      <c r="F47" s="278"/>
      <c r="G47" s="278"/>
      <c r="H47" s="278"/>
      <c r="I47" s="278"/>
      <c r="J47" s="278"/>
      <c r="K47" s="278"/>
      <c r="L47" s="278"/>
      <c r="M47" s="278"/>
      <c r="N47" s="278"/>
      <c r="O47" s="272"/>
      <c r="P47" s="297">
        <f>+P28</f>
        <v>2022</v>
      </c>
      <c r="Q47" s="278"/>
      <c r="R47" s="278"/>
      <c r="S47" s="278"/>
      <c r="T47" s="278"/>
      <c r="U47" s="278"/>
      <c r="V47" s="278"/>
      <c r="W47" s="278"/>
      <c r="X47" s="278"/>
      <c r="Y47" s="278"/>
      <c r="Z47" s="278"/>
      <c r="AA47" s="272"/>
      <c r="AB47" s="297">
        <f>+AB28</f>
        <v>2023</v>
      </c>
      <c r="AC47" s="278"/>
      <c r="AD47" s="278"/>
      <c r="AE47" s="278"/>
      <c r="AF47" s="278"/>
      <c r="AG47" s="278"/>
      <c r="AH47" s="278"/>
      <c r="AI47" s="278"/>
      <c r="AJ47" s="278"/>
      <c r="AK47" s="278"/>
      <c r="AL47" s="278"/>
      <c r="AM47" s="272"/>
      <c r="AN47" s="297">
        <f>+AN28</f>
        <v>2024</v>
      </c>
      <c r="AO47" s="278"/>
      <c r="AP47" s="278"/>
      <c r="AQ47" s="278"/>
      <c r="AR47" s="278"/>
      <c r="AS47" s="278"/>
      <c r="AT47" s="278"/>
      <c r="AU47" s="278"/>
      <c r="AV47" s="278"/>
      <c r="AW47" s="278"/>
      <c r="AX47" s="278"/>
      <c r="AY47" s="272"/>
      <c r="AZ47" s="297">
        <f>+AZ28</f>
        <v>2025</v>
      </c>
      <c r="BA47" s="278"/>
      <c r="BB47" s="278"/>
      <c r="BC47" s="278"/>
      <c r="BD47" s="278"/>
      <c r="BE47" s="278"/>
      <c r="BF47" s="278"/>
      <c r="BG47" s="278"/>
      <c r="BH47" s="278"/>
      <c r="BI47" s="278"/>
      <c r="BJ47" s="278"/>
      <c r="BK47" s="272"/>
      <c r="BL47" s="8"/>
    </row>
    <row r="48" spans="2:64" ht="14.25" customHeight="1" x14ac:dyDescent="0.3">
      <c r="B48" s="5"/>
      <c r="C48" s="79" t="s">
        <v>95</v>
      </c>
      <c r="D48" s="81">
        <f>CONFIG!$D$7</f>
        <v>44197</v>
      </c>
      <c r="E48" s="81">
        <f t="shared" ref="E48:BK48" si="3">DATE(YEAR(D48),MONTH(D48)+1,DAY(D48))</f>
        <v>44228</v>
      </c>
      <c r="F48" s="81">
        <f t="shared" si="3"/>
        <v>44256</v>
      </c>
      <c r="G48" s="81">
        <f t="shared" si="3"/>
        <v>44287</v>
      </c>
      <c r="H48" s="81">
        <f t="shared" si="3"/>
        <v>44317</v>
      </c>
      <c r="I48" s="81">
        <f t="shared" si="3"/>
        <v>44348</v>
      </c>
      <c r="J48" s="81">
        <f t="shared" si="3"/>
        <v>44378</v>
      </c>
      <c r="K48" s="81">
        <f t="shared" si="3"/>
        <v>44409</v>
      </c>
      <c r="L48" s="81">
        <f t="shared" si="3"/>
        <v>44440</v>
      </c>
      <c r="M48" s="81">
        <f t="shared" si="3"/>
        <v>44470</v>
      </c>
      <c r="N48" s="81">
        <f t="shared" si="3"/>
        <v>44501</v>
      </c>
      <c r="O48" s="81">
        <f t="shared" si="3"/>
        <v>44531</v>
      </c>
      <c r="P48" s="81">
        <f t="shared" si="3"/>
        <v>44562</v>
      </c>
      <c r="Q48" s="81">
        <f t="shared" si="3"/>
        <v>44593</v>
      </c>
      <c r="R48" s="81">
        <f t="shared" si="3"/>
        <v>44621</v>
      </c>
      <c r="S48" s="81">
        <f t="shared" si="3"/>
        <v>44652</v>
      </c>
      <c r="T48" s="81">
        <f t="shared" si="3"/>
        <v>44682</v>
      </c>
      <c r="U48" s="81">
        <f t="shared" si="3"/>
        <v>44713</v>
      </c>
      <c r="V48" s="81">
        <f t="shared" si="3"/>
        <v>44743</v>
      </c>
      <c r="W48" s="81">
        <f t="shared" si="3"/>
        <v>44774</v>
      </c>
      <c r="X48" s="81">
        <f t="shared" si="3"/>
        <v>44805</v>
      </c>
      <c r="Y48" s="81">
        <f t="shared" si="3"/>
        <v>44835</v>
      </c>
      <c r="Z48" s="81">
        <f t="shared" si="3"/>
        <v>44866</v>
      </c>
      <c r="AA48" s="81">
        <f t="shared" si="3"/>
        <v>44896</v>
      </c>
      <c r="AB48" s="81">
        <f t="shared" si="3"/>
        <v>44927</v>
      </c>
      <c r="AC48" s="81">
        <f t="shared" si="3"/>
        <v>44958</v>
      </c>
      <c r="AD48" s="81">
        <f t="shared" si="3"/>
        <v>44986</v>
      </c>
      <c r="AE48" s="81">
        <f t="shared" si="3"/>
        <v>45017</v>
      </c>
      <c r="AF48" s="81">
        <f t="shared" si="3"/>
        <v>45047</v>
      </c>
      <c r="AG48" s="81">
        <f t="shared" si="3"/>
        <v>45078</v>
      </c>
      <c r="AH48" s="81">
        <f t="shared" si="3"/>
        <v>45108</v>
      </c>
      <c r="AI48" s="81">
        <f t="shared" si="3"/>
        <v>45139</v>
      </c>
      <c r="AJ48" s="81">
        <f t="shared" si="3"/>
        <v>45170</v>
      </c>
      <c r="AK48" s="81">
        <f t="shared" si="3"/>
        <v>45200</v>
      </c>
      <c r="AL48" s="81">
        <f t="shared" si="3"/>
        <v>45231</v>
      </c>
      <c r="AM48" s="81">
        <f t="shared" si="3"/>
        <v>45261</v>
      </c>
      <c r="AN48" s="81">
        <f t="shared" si="3"/>
        <v>45292</v>
      </c>
      <c r="AO48" s="81">
        <f t="shared" si="3"/>
        <v>45323</v>
      </c>
      <c r="AP48" s="81">
        <f t="shared" si="3"/>
        <v>45352</v>
      </c>
      <c r="AQ48" s="81">
        <f t="shared" si="3"/>
        <v>45383</v>
      </c>
      <c r="AR48" s="81">
        <f t="shared" si="3"/>
        <v>45413</v>
      </c>
      <c r="AS48" s="81">
        <f t="shared" si="3"/>
        <v>45444</v>
      </c>
      <c r="AT48" s="81">
        <f t="shared" si="3"/>
        <v>45474</v>
      </c>
      <c r="AU48" s="81">
        <f t="shared" si="3"/>
        <v>45505</v>
      </c>
      <c r="AV48" s="81">
        <f t="shared" si="3"/>
        <v>45536</v>
      </c>
      <c r="AW48" s="81">
        <f t="shared" si="3"/>
        <v>45566</v>
      </c>
      <c r="AX48" s="81">
        <f t="shared" si="3"/>
        <v>45597</v>
      </c>
      <c r="AY48" s="81">
        <f t="shared" si="3"/>
        <v>45627</v>
      </c>
      <c r="AZ48" s="81">
        <f t="shared" si="3"/>
        <v>45658</v>
      </c>
      <c r="BA48" s="81">
        <f t="shared" si="3"/>
        <v>45689</v>
      </c>
      <c r="BB48" s="81">
        <f t="shared" si="3"/>
        <v>45717</v>
      </c>
      <c r="BC48" s="81">
        <f t="shared" si="3"/>
        <v>45748</v>
      </c>
      <c r="BD48" s="81">
        <f t="shared" si="3"/>
        <v>45778</v>
      </c>
      <c r="BE48" s="81">
        <f t="shared" si="3"/>
        <v>45809</v>
      </c>
      <c r="BF48" s="81">
        <f t="shared" si="3"/>
        <v>45839</v>
      </c>
      <c r="BG48" s="81">
        <f t="shared" si="3"/>
        <v>45870</v>
      </c>
      <c r="BH48" s="81">
        <f t="shared" si="3"/>
        <v>45901</v>
      </c>
      <c r="BI48" s="81">
        <f t="shared" si="3"/>
        <v>45931</v>
      </c>
      <c r="BJ48" s="81">
        <f t="shared" si="3"/>
        <v>45962</v>
      </c>
      <c r="BK48" s="81">
        <f t="shared" si="3"/>
        <v>45992</v>
      </c>
      <c r="BL48" s="8"/>
    </row>
    <row r="49" spans="2:64" ht="14.25" customHeight="1" x14ac:dyDescent="0.3">
      <c r="B49" s="5"/>
      <c r="C49" s="85" t="str">
        <f>CONFIG!$C$14</f>
        <v>Activité de revenu 1</v>
      </c>
      <c r="D49" s="86">
        <f t="shared" ref="D49:BK49" si="4">D11-D30</f>
        <v>0</v>
      </c>
      <c r="E49" s="86">
        <f t="shared" si="4"/>
        <v>0</v>
      </c>
      <c r="F49" s="86">
        <f t="shared" si="4"/>
        <v>0</v>
      </c>
      <c r="G49" s="86">
        <f t="shared" si="4"/>
        <v>0</v>
      </c>
      <c r="H49" s="86">
        <f t="shared" si="4"/>
        <v>0</v>
      </c>
      <c r="I49" s="86">
        <f t="shared" si="4"/>
        <v>0</v>
      </c>
      <c r="J49" s="86">
        <f t="shared" si="4"/>
        <v>0</v>
      </c>
      <c r="K49" s="86">
        <f t="shared" si="4"/>
        <v>0</v>
      </c>
      <c r="L49" s="86">
        <f t="shared" si="4"/>
        <v>0</v>
      </c>
      <c r="M49" s="86">
        <f t="shared" si="4"/>
        <v>0</v>
      </c>
      <c r="N49" s="86">
        <f t="shared" si="4"/>
        <v>0</v>
      </c>
      <c r="O49" s="86">
        <f t="shared" si="4"/>
        <v>0</v>
      </c>
      <c r="P49" s="86">
        <f t="shared" si="4"/>
        <v>0</v>
      </c>
      <c r="Q49" s="86">
        <f t="shared" si="4"/>
        <v>0</v>
      </c>
      <c r="R49" s="86">
        <f t="shared" si="4"/>
        <v>0</v>
      </c>
      <c r="S49" s="86">
        <f t="shared" si="4"/>
        <v>0</v>
      </c>
      <c r="T49" s="86">
        <f t="shared" si="4"/>
        <v>0</v>
      </c>
      <c r="U49" s="86">
        <f t="shared" si="4"/>
        <v>0</v>
      </c>
      <c r="V49" s="86">
        <f t="shared" si="4"/>
        <v>0</v>
      </c>
      <c r="W49" s="86">
        <f t="shared" si="4"/>
        <v>0</v>
      </c>
      <c r="X49" s="86">
        <f t="shared" si="4"/>
        <v>0</v>
      </c>
      <c r="Y49" s="86">
        <f t="shared" si="4"/>
        <v>0</v>
      </c>
      <c r="Z49" s="86">
        <f t="shared" si="4"/>
        <v>0</v>
      </c>
      <c r="AA49" s="86">
        <f t="shared" si="4"/>
        <v>0</v>
      </c>
      <c r="AB49" s="86">
        <f t="shared" si="4"/>
        <v>0</v>
      </c>
      <c r="AC49" s="86">
        <f t="shared" si="4"/>
        <v>0</v>
      </c>
      <c r="AD49" s="86">
        <f t="shared" si="4"/>
        <v>0</v>
      </c>
      <c r="AE49" s="86">
        <f t="shared" si="4"/>
        <v>0</v>
      </c>
      <c r="AF49" s="86">
        <f t="shared" si="4"/>
        <v>0</v>
      </c>
      <c r="AG49" s="86">
        <f t="shared" si="4"/>
        <v>0</v>
      </c>
      <c r="AH49" s="86">
        <f t="shared" si="4"/>
        <v>0</v>
      </c>
      <c r="AI49" s="86">
        <f t="shared" si="4"/>
        <v>0</v>
      </c>
      <c r="AJ49" s="86">
        <f t="shared" si="4"/>
        <v>0</v>
      </c>
      <c r="AK49" s="86">
        <f t="shared" si="4"/>
        <v>0</v>
      </c>
      <c r="AL49" s="86">
        <f t="shared" si="4"/>
        <v>0</v>
      </c>
      <c r="AM49" s="86">
        <f t="shared" si="4"/>
        <v>0</v>
      </c>
      <c r="AN49" s="86">
        <f t="shared" si="4"/>
        <v>0</v>
      </c>
      <c r="AO49" s="86">
        <f t="shared" si="4"/>
        <v>0</v>
      </c>
      <c r="AP49" s="86">
        <f t="shared" si="4"/>
        <v>0</v>
      </c>
      <c r="AQ49" s="86">
        <f t="shared" si="4"/>
        <v>0</v>
      </c>
      <c r="AR49" s="86">
        <f t="shared" si="4"/>
        <v>0</v>
      </c>
      <c r="AS49" s="86">
        <f t="shared" si="4"/>
        <v>0</v>
      </c>
      <c r="AT49" s="86">
        <f t="shared" si="4"/>
        <v>0</v>
      </c>
      <c r="AU49" s="86">
        <f t="shared" si="4"/>
        <v>0</v>
      </c>
      <c r="AV49" s="86">
        <f t="shared" si="4"/>
        <v>0</v>
      </c>
      <c r="AW49" s="86">
        <f t="shared" si="4"/>
        <v>0</v>
      </c>
      <c r="AX49" s="86">
        <f t="shared" si="4"/>
        <v>0</v>
      </c>
      <c r="AY49" s="86">
        <f t="shared" si="4"/>
        <v>0</v>
      </c>
      <c r="AZ49" s="86">
        <f t="shared" si="4"/>
        <v>0</v>
      </c>
      <c r="BA49" s="86">
        <f t="shared" si="4"/>
        <v>0</v>
      </c>
      <c r="BB49" s="86">
        <f t="shared" si="4"/>
        <v>0</v>
      </c>
      <c r="BC49" s="86">
        <f t="shared" si="4"/>
        <v>0</v>
      </c>
      <c r="BD49" s="86">
        <f t="shared" si="4"/>
        <v>0</v>
      </c>
      <c r="BE49" s="86">
        <f t="shared" si="4"/>
        <v>0</v>
      </c>
      <c r="BF49" s="86">
        <f t="shared" si="4"/>
        <v>0</v>
      </c>
      <c r="BG49" s="86">
        <f t="shared" si="4"/>
        <v>0</v>
      </c>
      <c r="BH49" s="86">
        <f t="shared" si="4"/>
        <v>0</v>
      </c>
      <c r="BI49" s="86">
        <f t="shared" si="4"/>
        <v>0</v>
      </c>
      <c r="BJ49" s="86">
        <f t="shared" si="4"/>
        <v>0</v>
      </c>
      <c r="BK49" s="86">
        <f t="shared" si="4"/>
        <v>0</v>
      </c>
      <c r="BL49" s="8"/>
    </row>
    <row r="50" spans="2:64" ht="14.25" customHeight="1" x14ac:dyDescent="0.3">
      <c r="B50" s="5"/>
      <c r="C50" s="85" t="str">
        <f>CONFIG!$C$15</f>
        <v>Activité de revenu 2</v>
      </c>
      <c r="D50" s="86">
        <f t="shared" ref="D50:BK50" si="5">D12-D31</f>
        <v>0</v>
      </c>
      <c r="E50" s="86">
        <f t="shared" si="5"/>
        <v>0</v>
      </c>
      <c r="F50" s="86">
        <f t="shared" si="5"/>
        <v>0</v>
      </c>
      <c r="G50" s="86">
        <f t="shared" si="5"/>
        <v>0</v>
      </c>
      <c r="H50" s="86">
        <f t="shared" si="5"/>
        <v>0</v>
      </c>
      <c r="I50" s="86">
        <f t="shared" si="5"/>
        <v>0</v>
      </c>
      <c r="J50" s="86">
        <f t="shared" si="5"/>
        <v>0</v>
      </c>
      <c r="K50" s="86">
        <f t="shared" si="5"/>
        <v>0</v>
      </c>
      <c r="L50" s="86">
        <f t="shared" si="5"/>
        <v>0</v>
      </c>
      <c r="M50" s="86">
        <f t="shared" si="5"/>
        <v>0</v>
      </c>
      <c r="N50" s="86">
        <f t="shared" si="5"/>
        <v>0</v>
      </c>
      <c r="O50" s="86">
        <f t="shared" si="5"/>
        <v>0</v>
      </c>
      <c r="P50" s="86">
        <f t="shared" si="5"/>
        <v>0</v>
      </c>
      <c r="Q50" s="86">
        <f t="shared" si="5"/>
        <v>0</v>
      </c>
      <c r="R50" s="86">
        <f t="shared" si="5"/>
        <v>0</v>
      </c>
      <c r="S50" s="86">
        <f t="shared" si="5"/>
        <v>0</v>
      </c>
      <c r="T50" s="86">
        <f t="shared" si="5"/>
        <v>0</v>
      </c>
      <c r="U50" s="86">
        <f t="shared" si="5"/>
        <v>0</v>
      </c>
      <c r="V50" s="86">
        <f t="shared" si="5"/>
        <v>0</v>
      </c>
      <c r="W50" s="86">
        <f t="shared" si="5"/>
        <v>0</v>
      </c>
      <c r="X50" s="86">
        <f t="shared" si="5"/>
        <v>0</v>
      </c>
      <c r="Y50" s="86">
        <f t="shared" si="5"/>
        <v>0</v>
      </c>
      <c r="Z50" s="86">
        <f t="shared" si="5"/>
        <v>0</v>
      </c>
      <c r="AA50" s="86">
        <f t="shared" si="5"/>
        <v>0</v>
      </c>
      <c r="AB50" s="86">
        <f t="shared" si="5"/>
        <v>0</v>
      </c>
      <c r="AC50" s="86">
        <f t="shared" si="5"/>
        <v>0</v>
      </c>
      <c r="AD50" s="86">
        <f t="shared" si="5"/>
        <v>0</v>
      </c>
      <c r="AE50" s="86">
        <f t="shared" si="5"/>
        <v>0</v>
      </c>
      <c r="AF50" s="86">
        <f t="shared" si="5"/>
        <v>0</v>
      </c>
      <c r="AG50" s="86">
        <f t="shared" si="5"/>
        <v>0</v>
      </c>
      <c r="AH50" s="86">
        <f t="shared" si="5"/>
        <v>0</v>
      </c>
      <c r="AI50" s="86">
        <f t="shared" si="5"/>
        <v>0</v>
      </c>
      <c r="AJ50" s="86">
        <f t="shared" si="5"/>
        <v>0</v>
      </c>
      <c r="AK50" s="86">
        <f t="shared" si="5"/>
        <v>0</v>
      </c>
      <c r="AL50" s="86">
        <f t="shared" si="5"/>
        <v>0</v>
      </c>
      <c r="AM50" s="86">
        <f t="shared" si="5"/>
        <v>0</v>
      </c>
      <c r="AN50" s="86">
        <f t="shared" si="5"/>
        <v>0</v>
      </c>
      <c r="AO50" s="86">
        <f t="shared" si="5"/>
        <v>0</v>
      </c>
      <c r="AP50" s="86">
        <f t="shared" si="5"/>
        <v>0</v>
      </c>
      <c r="AQ50" s="86">
        <f t="shared" si="5"/>
        <v>0</v>
      </c>
      <c r="AR50" s="86">
        <f t="shared" si="5"/>
        <v>0</v>
      </c>
      <c r="AS50" s="86">
        <f t="shared" si="5"/>
        <v>0</v>
      </c>
      <c r="AT50" s="86">
        <f t="shared" si="5"/>
        <v>0</v>
      </c>
      <c r="AU50" s="86">
        <f t="shared" si="5"/>
        <v>0</v>
      </c>
      <c r="AV50" s="86">
        <f t="shared" si="5"/>
        <v>0</v>
      </c>
      <c r="AW50" s="86">
        <f t="shared" si="5"/>
        <v>0</v>
      </c>
      <c r="AX50" s="86">
        <f t="shared" si="5"/>
        <v>0</v>
      </c>
      <c r="AY50" s="86">
        <f t="shared" si="5"/>
        <v>0</v>
      </c>
      <c r="AZ50" s="86">
        <f t="shared" si="5"/>
        <v>0</v>
      </c>
      <c r="BA50" s="86">
        <f t="shared" si="5"/>
        <v>0</v>
      </c>
      <c r="BB50" s="86">
        <f t="shared" si="5"/>
        <v>0</v>
      </c>
      <c r="BC50" s="86">
        <f t="shared" si="5"/>
        <v>0</v>
      </c>
      <c r="BD50" s="86">
        <f t="shared" si="5"/>
        <v>0</v>
      </c>
      <c r="BE50" s="86">
        <f t="shared" si="5"/>
        <v>0</v>
      </c>
      <c r="BF50" s="86">
        <f t="shared" si="5"/>
        <v>0</v>
      </c>
      <c r="BG50" s="86">
        <f t="shared" si="5"/>
        <v>0</v>
      </c>
      <c r="BH50" s="86">
        <f t="shared" si="5"/>
        <v>0</v>
      </c>
      <c r="BI50" s="86">
        <f t="shared" si="5"/>
        <v>0</v>
      </c>
      <c r="BJ50" s="86">
        <f t="shared" si="5"/>
        <v>0</v>
      </c>
      <c r="BK50" s="86">
        <f t="shared" si="5"/>
        <v>0</v>
      </c>
      <c r="BL50" s="8"/>
    </row>
    <row r="51" spans="2:64" ht="14.25" customHeight="1" x14ac:dyDescent="0.3">
      <c r="B51" s="5"/>
      <c r="C51" s="85" t="str">
        <f>CONFIG!$C$16</f>
        <v>ETC …</v>
      </c>
      <c r="D51" s="86">
        <f t="shared" ref="D51:BK51" si="6">D13-D32</f>
        <v>0</v>
      </c>
      <c r="E51" s="86">
        <f t="shared" si="6"/>
        <v>0</v>
      </c>
      <c r="F51" s="86">
        <f t="shared" si="6"/>
        <v>0</v>
      </c>
      <c r="G51" s="86">
        <f t="shared" si="6"/>
        <v>0</v>
      </c>
      <c r="H51" s="86">
        <f t="shared" si="6"/>
        <v>0</v>
      </c>
      <c r="I51" s="86">
        <f t="shared" si="6"/>
        <v>0</v>
      </c>
      <c r="J51" s="86">
        <f t="shared" si="6"/>
        <v>0</v>
      </c>
      <c r="K51" s="86">
        <f t="shared" si="6"/>
        <v>0</v>
      </c>
      <c r="L51" s="86">
        <f t="shared" si="6"/>
        <v>0</v>
      </c>
      <c r="M51" s="86">
        <f t="shared" si="6"/>
        <v>0</v>
      </c>
      <c r="N51" s="86">
        <f t="shared" si="6"/>
        <v>0</v>
      </c>
      <c r="O51" s="86">
        <f t="shared" si="6"/>
        <v>0</v>
      </c>
      <c r="P51" s="86">
        <f t="shared" si="6"/>
        <v>0</v>
      </c>
      <c r="Q51" s="86">
        <f t="shared" si="6"/>
        <v>0</v>
      </c>
      <c r="R51" s="86">
        <f t="shared" si="6"/>
        <v>0</v>
      </c>
      <c r="S51" s="86">
        <f t="shared" si="6"/>
        <v>0</v>
      </c>
      <c r="T51" s="86">
        <f t="shared" si="6"/>
        <v>0</v>
      </c>
      <c r="U51" s="86">
        <f t="shared" si="6"/>
        <v>0</v>
      </c>
      <c r="V51" s="86">
        <f t="shared" si="6"/>
        <v>0</v>
      </c>
      <c r="W51" s="86">
        <f t="shared" si="6"/>
        <v>0</v>
      </c>
      <c r="X51" s="86">
        <f t="shared" si="6"/>
        <v>0</v>
      </c>
      <c r="Y51" s="86">
        <f t="shared" si="6"/>
        <v>0</v>
      </c>
      <c r="Z51" s="86">
        <f t="shared" si="6"/>
        <v>0</v>
      </c>
      <c r="AA51" s="86">
        <f t="shared" si="6"/>
        <v>0</v>
      </c>
      <c r="AB51" s="86">
        <f t="shared" si="6"/>
        <v>0</v>
      </c>
      <c r="AC51" s="86">
        <f t="shared" si="6"/>
        <v>0</v>
      </c>
      <c r="AD51" s="86">
        <f t="shared" si="6"/>
        <v>0</v>
      </c>
      <c r="AE51" s="86">
        <f t="shared" si="6"/>
        <v>0</v>
      </c>
      <c r="AF51" s="86">
        <f t="shared" si="6"/>
        <v>0</v>
      </c>
      <c r="AG51" s="86">
        <f t="shared" si="6"/>
        <v>0</v>
      </c>
      <c r="AH51" s="86">
        <f t="shared" si="6"/>
        <v>0</v>
      </c>
      <c r="AI51" s="86">
        <f t="shared" si="6"/>
        <v>0</v>
      </c>
      <c r="AJ51" s="86">
        <f t="shared" si="6"/>
        <v>0</v>
      </c>
      <c r="AK51" s="86">
        <f t="shared" si="6"/>
        <v>0</v>
      </c>
      <c r="AL51" s="86">
        <f t="shared" si="6"/>
        <v>0</v>
      </c>
      <c r="AM51" s="86">
        <f t="shared" si="6"/>
        <v>0</v>
      </c>
      <c r="AN51" s="86">
        <f t="shared" si="6"/>
        <v>0</v>
      </c>
      <c r="AO51" s="86">
        <f t="shared" si="6"/>
        <v>0</v>
      </c>
      <c r="AP51" s="86">
        <f t="shared" si="6"/>
        <v>0</v>
      </c>
      <c r="AQ51" s="86">
        <f t="shared" si="6"/>
        <v>0</v>
      </c>
      <c r="AR51" s="86">
        <f t="shared" si="6"/>
        <v>0</v>
      </c>
      <c r="AS51" s="86">
        <f t="shared" si="6"/>
        <v>0</v>
      </c>
      <c r="AT51" s="86">
        <f t="shared" si="6"/>
        <v>0</v>
      </c>
      <c r="AU51" s="86">
        <f t="shared" si="6"/>
        <v>0</v>
      </c>
      <c r="AV51" s="86">
        <f t="shared" si="6"/>
        <v>0</v>
      </c>
      <c r="AW51" s="86">
        <f t="shared" si="6"/>
        <v>0</v>
      </c>
      <c r="AX51" s="86">
        <f t="shared" si="6"/>
        <v>0</v>
      </c>
      <c r="AY51" s="86">
        <f t="shared" si="6"/>
        <v>0</v>
      </c>
      <c r="AZ51" s="86">
        <f t="shared" si="6"/>
        <v>0</v>
      </c>
      <c r="BA51" s="86">
        <f t="shared" si="6"/>
        <v>0</v>
      </c>
      <c r="BB51" s="86">
        <f t="shared" si="6"/>
        <v>0</v>
      </c>
      <c r="BC51" s="86">
        <f t="shared" si="6"/>
        <v>0</v>
      </c>
      <c r="BD51" s="86">
        <f t="shared" si="6"/>
        <v>0</v>
      </c>
      <c r="BE51" s="86">
        <f t="shared" si="6"/>
        <v>0</v>
      </c>
      <c r="BF51" s="86">
        <f t="shared" si="6"/>
        <v>0</v>
      </c>
      <c r="BG51" s="86">
        <f t="shared" si="6"/>
        <v>0</v>
      </c>
      <c r="BH51" s="86">
        <f t="shared" si="6"/>
        <v>0</v>
      </c>
      <c r="BI51" s="86">
        <f t="shared" si="6"/>
        <v>0</v>
      </c>
      <c r="BJ51" s="86">
        <f t="shared" si="6"/>
        <v>0</v>
      </c>
      <c r="BK51" s="86">
        <f t="shared" si="6"/>
        <v>0</v>
      </c>
      <c r="BL51" s="8"/>
    </row>
    <row r="52" spans="2:64" ht="14.25" customHeight="1" x14ac:dyDescent="0.3">
      <c r="B52" s="5"/>
      <c r="C52" s="85">
        <f>CONFIG!$C$17</f>
        <v>0</v>
      </c>
      <c r="D52" s="86">
        <f t="shared" ref="D52:BK52" si="7">D14-D33</f>
        <v>0</v>
      </c>
      <c r="E52" s="86">
        <f t="shared" si="7"/>
        <v>0</v>
      </c>
      <c r="F52" s="86">
        <f t="shared" si="7"/>
        <v>0</v>
      </c>
      <c r="G52" s="86">
        <f t="shared" si="7"/>
        <v>0</v>
      </c>
      <c r="H52" s="86">
        <f t="shared" si="7"/>
        <v>0</v>
      </c>
      <c r="I52" s="86">
        <f t="shared" si="7"/>
        <v>0</v>
      </c>
      <c r="J52" s="86">
        <f t="shared" si="7"/>
        <v>0</v>
      </c>
      <c r="K52" s="86">
        <f t="shared" si="7"/>
        <v>0</v>
      </c>
      <c r="L52" s="86">
        <f t="shared" si="7"/>
        <v>0</v>
      </c>
      <c r="M52" s="86">
        <f t="shared" si="7"/>
        <v>0</v>
      </c>
      <c r="N52" s="86">
        <f t="shared" si="7"/>
        <v>0</v>
      </c>
      <c r="O52" s="86">
        <f t="shared" si="7"/>
        <v>0</v>
      </c>
      <c r="P52" s="86">
        <f t="shared" si="7"/>
        <v>0</v>
      </c>
      <c r="Q52" s="86">
        <f t="shared" si="7"/>
        <v>0</v>
      </c>
      <c r="R52" s="86">
        <f t="shared" si="7"/>
        <v>0</v>
      </c>
      <c r="S52" s="86">
        <f t="shared" si="7"/>
        <v>0</v>
      </c>
      <c r="T52" s="86">
        <f t="shared" si="7"/>
        <v>0</v>
      </c>
      <c r="U52" s="86">
        <f t="shared" si="7"/>
        <v>0</v>
      </c>
      <c r="V52" s="86">
        <f t="shared" si="7"/>
        <v>0</v>
      </c>
      <c r="W52" s="86">
        <f t="shared" si="7"/>
        <v>0</v>
      </c>
      <c r="X52" s="86">
        <f t="shared" si="7"/>
        <v>0</v>
      </c>
      <c r="Y52" s="86">
        <f t="shared" si="7"/>
        <v>0</v>
      </c>
      <c r="Z52" s="86">
        <f t="shared" si="7"/>
        <v>0</v>
      </c>
      <c r="AA52" s="86">
        <f t="shared" si="7"/>
        <v>0</v>
      </c>
      <c r="AB52" s="86">
        <f t="shared" si="7"/>
        <v>0</v>
      </c>
      <c r="AC52" s="86">
        <f t="shared" si="7"/>
        <v>0</v>
      </c>
      <c r="AD52" s="86">
        <f t="shared" si="7"/>
        <v>0</v>
      </c>
      <c r="AE52" s="86">
        <f t="shared" si="7"/>
        <v>0</v>
      </c>
      <c r="AF52" s="86">
        <f t="shared" si="7"/>
        <v>0</v>
      </c>
      <c r="AG52" s="86">
        <f t="shared" si="7"/>
        <v>0</v>
      </c>
      <c r="AH52" s="86">
        <f t="shared" si="7"/>
        <v>0</v>
      </c>
      <c r="AI52" s="86">
        <f t="shared" si="7"/>
        <v>0</v>
      </c>
      <c r="AJ52" s="86">
        <f t="shared" si="7"/>
        <v>0</v>
      </c>
      <c r="AK52" s="86">
        <f t="shared" si="7"/>
        <v>0</v>
      </c>
      <c r="AL52" s="86">
        <f t="shared" si="7"/>
        <v>0</v>
      </c>
      <c r="AM52" s="86">
        <f t="shared" si="7"/>
        <v>0</v>
      </c>
      <c r="AN52" s="86">
        <f t="shared" si="7"/>
        <v>0</v>
      </c>
      <c r="AO52" s="86">
        <f t="shared" si="7"/>
        <v>0</v>
      </c>
      <c r="AP52" s="86">
        <f t="shared" si="7"/>
        <v>0</v>
      </c>
      <c r="AQ52" s="86">
        <f t="shared" si="7"/>
        <v>0</v>
      </c>
      <c r="AR52" s="86">
        <f t="shared" si="7"/>
        <v>0</v>
      </c>
      <c r="AS52" s="86">
        <f t="shared" si="7"/>
        <v>0</v>
      </c>
      <c r="AT52" s="86">
        <f t="shared" si="7"/>
        <v>0</v>
      </c>
      <c r="AU52" s="86">
        <f t="shared" si="7"/>
        <v>0</v>
      </c>
      <c r="AV52" s="86">
        <f t="shared" si="7"/>
        <v>0</v>
      </c>
      <c r="AW52" s="86">
        <f t="shared" si="7"/>
        <v>0</v>
      </c>
      <c r="AX52" s="86">
        <f t="shared" si="7"/>
        <v>0</v>
      </c>
      <c r="AY52" s="86">
        <f t="shared" si="7"/>
        <v>0</v>
      </c>
      <c r="AZ52" s="86">
        <f t="shared" si="7"/>
        <v>0</v>
      </c>
      <c r="BA52" s="86">
        <f t="shared" si="7"/>
        <v>0</v>
      </c>
      <c r="BB52" s="86">
        <f t="shared" si="7"/>
        <v>0</v>
      </c>
      <c r="BC52" s="86">
        <f t="shared" si="7"/>
        <v>0</v>
      </c>
      <c r="BD52" s="86">
        <f t="shared" si="7"/>
        <v>0</v>
      </c>
      <c r="BE52" s="86">
        <f t="shared" si="7"/>
        <v>0</v>
      </c>
      <c r="BF52" s="86">
        <f t="shared" si="7"/>
        <v>0</v>
      </c>
      <c r="BG52" s="86">
        <f t="shared" si="7"/>
        <v>0</v>
      </c>
      <c r="BH52" s="86">
        <f t="shared" si="7"/>
        <v>0</v>
      </c>
      <c r="BI52" s="86">
        <f t="shared" si="7"/>
        <v>0</v>
      </c>
      <c r="BJ52" s="86">
        <f t="shared" si="7"/>
        <v>0</v>
      </c>
      <c r="BK52" s="86">
        <f t="shared" si="7"/>
        <v>0</v>
      </c>
      <c r="BL52" s="8"/>
    </row>
    <row r="53" spans="2:64" ht="14.25" customHeight="1" x14ac:dyDescent="0.3">
      <c r="B53" s="5"/>
      <c r="C53" s="85">
        <f>CONFIG!$C$18</f>
        <v>0</v>
      </c>
      <c r="D53" s="86">
        <f t="shared" ref="D53:BK53" si="8">D15-D34</f>
        <v>0</v>
      </c>
      <c r="E53" s="86">
        <f t="shared" si="8"/>
        <v>0</v>
      </c>
      <c r="F53" s="86">
        <f t="shared" si="8"/>
        <v>0</v>
      </c>
      <c r="G53" s="86">
        <f t="shared" si="8"/>
        <v>0</v>
      </c>
      <c r="H53" s="86">
        <f t="shared" si="8"/>
        <v>0</v>
      </c>
      <c r="I53" s="86">
        <f t="shared" si="8"/>
        <v>0</v>
      </c>
      <c r="J53" s="86">
        <f t="shared" si="8"/>
        <v>0</v>
      </c>
      <c r="K53" s="86">
        <f t="shared" si="8"/>
        <v>0</v>
      </c>
      <c r="L53" s="86">
        <f t="shared" si="8"/>
        <v>0</v>
      </c>
      <c r="M53" s="86">
        <f t="shared" si="8"/>
        <v>0</v>
      </c>
      <c r="N53" s="86">
        <f t="shared" si="8"/>
        <v>0</v>
      </c>
      <c r="O53" s="86">
        <f t="shared" si="8"/>
        <v>0</v>
      </c>
      <c r="P53" s="86">
        <f t="shared" si="8"/>
        <v>0</v>
      </c>
      <c r="Q53" s="86">
        <f t="shared" si="8"/>
        <v>0</v>
      </c>
      <c r="R53" s="86">
        <f t="shared" si="8"/>
        <v>0</v>
      </c>
      <c r="S53" s="86">
        <f t="shared" si="8"/>
        <v>0</v>
      </c>
      <c r="T53" s="86">
        <f t="shared" si="8"/>
        <v>0</v>
      </c>
      <c r="U53" s="86">
        <f t="shared" si="8"/>
        <v>0</v>
      </c>
      <c r="V53" s="86">
        <f t="shared" si="8"/>
        <v>0</v>
      </c>
      <c r="W53" s="86">
        <f t="shared" si="8"/>
        <v>0</v>
      </c>
      <c r="X53" s="86">
        <f t="shared" si="8"/>
        <v>0</v>
      </c>
      <c r="Y53" s="86">
        <f t="shared" si="8"/>
        <v>0</v>
      </c>
      <c r="Z53" s="86">
        <f t="shared" si="8"/>
        <v>0</v>
      </c>
      <c r="AA53" s="86">
        <f t="shared" si="8"/>
        <v>0</v>
      </c>
      <c r="AB53" s="86">
        <f t="shared" si="8"/>
        <v>0</v>
      </c>
      <c r="AC53" s="86">
        <f t="shared" si="8"/>
        <v>0</v>
      </c>
      <c r="AD53" s="86">
        <f t="shared" si="8"/>
        <v>0</v>
      </c>
      <c r="AE53" s="86">
        <f t="shared" si="8"/>
        <v>0</v>
      </c>
      <c r="AF53" s="86">
        <f t="shared" si="8"/>
        <v>0</v>
      </c>
      <c r="AG53" s="86">
        <f t="shared" si="8"/>
        <v>0</v>
      </c>
      <c r="AH53" s="86">
        <f t="shared" si="8"/>
        <v>0</v>
      </c>
      <c r="AI53" s="86">
        <f t="shared" si="8"/>
        <v>0</v>
      </c>
      <c r="AJ53" s="86">
        <f t="shared" si="8"/>
        <v>0</v>
      </c>
      <c r="AK53" s="86">
        <f t="shared" si="8"/>
        <v>0</v>
      </c>
      <c r="AL53" s="86">
        <f t="shared" si="8"/>
        <v>0</v>
      </c>
      <c r="AM53" s="86">
        <f t="shared" si="8"/>
        <v>0</v>
      </c>
      <c r="AN53" s="86">
        <f t="shared" si="8"/>
        <v>0</v>
      </c>
      <c r="AO53" s="86">
        <f t="shared" si="8"/>
        <v>0</v>
      </c>
      <c r="AP53" s="86">
        <f t="shared" si="8"/>
        <v>0</v>
      </c>
      <c r="AQ53" s="86">
        <f t="shared" si="8"/>
        <v>0</v>
      </c>
      <c r="AR53" s="86">
        <f t="shared" si="8"/>
        <v>0</v>
      </c>
      <c r="AS53" s="86">
        <f t="shared" si="8"/>
        <v>0</v>
      </c>
      <c r="AT53" s="86">
        <f t="shared" si="8"/>
        <v>0</v>
      </c>
      <c r="AU53" s="86">
        <f t="shared" si="8"/>
        <v>0</v>
      </c>
      <c r="AV53" s="86">
        <f t="shared" si="8"/>
        <v>0</v>
      </c>
      <c r="AW53" s="86">
        <f t="shared" si="8"/>
        <v>0</v>
      </c>
      <c r="AX53" s="86">
        <f t="shared" si="8"/>
        <v>0</v>
      </c>
      <c r="AY53" s="86">
        <f t="shared" si="8"/>
        <v>0</v>
      </c>
      <c r="AZ53" s="86">
        <f t="shared" si="8"/>
        <v>0</v>
      </c>
      <c r="BA53" s="86">
        <f t="shared" si="8"/>
        <v>0</v>
      </c>
      <c r="BB53" s="86">
        <f t="shared" si="8"/>
        <v>0</v>
      </c>
      <c r="BC53" s="86">
        <f t="shared" si="8"/>
        <v>0</v>
      </c>
      <c r="BD53" s="86">
        <f t="shared" si="8"/>
        <v>0</v>
      </c>
      <c r="BE53" s="86">
        <f t="shared" si="8"/>
        <v>0</v>
      </c>
      <c r="BF53" s="86">
        <f t="shared" si="8"/>
        <v>0</v>
      </c>
      <c r="BG53" s="86">
        <f t="shared" si="8"/>
        <v>0</v>
      </c>
      <c r="BH53" s="86">
        <f t="shared" si="8"/>
        <v>0</v>
      </c>
      <c r="BI53" s="86">
        <f t="shared" si="8"/>
        <v>0</v>
      </c>
      <c r="BJ53" s="86">
        <f t="shared" si="8"/>
        <v>0</v>
      </c>
      <c r="BK53" s="86">
        <f t="shared" si="8"/>
        <v>0</v>
      </c>
      <c r="BL53" s="8"/>
    </row>
    <row r="54" spans="2:64" ht="14.25" customHeight="1" x14ac:dyDescent="0.3">
      <c r="B54" s="5"/>
      <c r="C54" s="85">
        <f>CONFIG!$C$19</f>
        <v>0</v>
      </c>
      <c r="D54" s="86">
        <f t="shared" ref="D54:BK54" si="9">D16-D35</f>
        <v>0</v>
      </c>
      <c r="E54" s="86">
        <f t="shared" si="9"/>
        <v>0</v>
      </c>
      <c r="F54" s="86">
        <f t="shared" si="9"/>
        <v>0</v>
      </c>
      <c r="G54" s="86">
        <f t="shared" si="9"/>
        <v>0</v>
      </c>
      <c r="H54" s="86">
        <f t="shared" si="9"/>
        <v>0</v>
      </c>
      <c r="I54" s="86">
        <f t="shared" si="9"/>
        <v>0</v>
      </c>
      <c r="J54" s="86">
        <f t="shared" si="9"/>
        <v>0</v>
      </c>
      <c r="K54" s="86">
        <f t="shared" si="9"/>
        <v>0</v>
      </c>
      <c r="L54" s="86">
        <f t="shared" si="9"/>
        <v>0</v>
      </c>
      <c r="M54" s="86">
        <f t="shared" si="9"/>
        <v>0</v>
      </c>
      <c r="N54" s="86">
        <f t="shared" si="9"/>
        <v>0</v>
      </c>
      <c r="O54" s="86">
        <f t="shared" si="9"/>
        <v>0</v>
      </c>
      <c r="P54" s="86">
        <f t="shared" si="9"/>
        <v>0</v>
      </c>
      <c r="Q54" s="86">
        <f t="shared" si="9"/>
        <v>0</v>
      </c>
      <c r="R54" s="86">
        <f t="shared" si="9"/>
        <v>0</v>
      </c>
      <c r="S54" s="86">
        <f t="shared" si="9"/>
        <v>0</v>
      </c>
      <c r="T54" s="86">
        <f t="shared" si="9"/>
        <v>0</v>
      </c>
      <c r="U54" s="86">
        <f t="shared" si="9"/>
        <v>0</v>
      </c>
      <c r="V54" s="86">
        <f t="shared" si="9"/>
        <v>0</v>
      </c>
      <c r="W54" s="86">
        <f t="shared" si="9"/>
        <v>0</v>
      </c>
      <c r="X54" s="86">
        <f t="shared" si="9"/>
        <v>0</v>
      </c>
      <c r="Y54" s="86">
        <f t="shared" si="9"/>
        <v>0</v>
      </c>
      <c r="Z54" s="86">
        <f t="shared" si="9"/>
        <v>0</v>
      </c>
      <c r="AA54" s="86">
        <f t="shared" si="9"/>
        <v>0</v>
      </c>
      <c r="AB54" s="86">
        <f t="shared" si="9"/>
        <v>0</v>
      </c>
      <c r="AC54" s="86">
        <f t="shared" si="9"/>
        <v>0</v>
      </c>
      <c r="AD54" s="86">
        <f t="shared" si="9"/>
        <v>0</v>
      </c>
      <c r="AE54" s="86">
        <f t="shared" si="9"/>
        <v>0</v>
      </c>
      <c r="AF54" s="86">
        <f t="shared" si="9"/>
        <v>0</v>
      </c>
      <c r="AG54" s="86">
        <f t="shared" si="9"/>
        <v>0</v>
      </c>
      <c r="AH54" s="86">
        <f t="shared" si="9"/>
        <v>0</v>
      </c>
      <c r="AI54" s="86">
        <f t="shared" si="9"/>
        <v>0</v>
      </c>
      <c r="AJ54" s="86">
        <f t="shared" si="9"/>
        <v>0</v>
      </c>
      <c r="AK54" s="86">
        <f t="shared" si="9"/>
        <v>0</v>
      </c>
      <c r="AL54" s="86">
        <f t="shared" si="9"/>
        <v>0</v>
      </c>
      <c r="AM54" s="86">
        <f t="shared" si="9"/>
        <v>0</v>
      </c>
      <c r="AN54" s="86">
        <f t="shared" si="9"/>
        <v>0</v>
      </c>
      <c r="AO54" s="86">
        <f t="shared" si="9"/>
        <v>0</v>
      </c>
      <c r="AP54" s="86">
        <f t="shared" si="9"/>
        <v>0</v>
      </c>
      <c r="AQ54" s="86">
        <f t="shared" si="9"/>
        <v>0</v>
      </c>
      <c r="AR54" s="86">
        <f t="shared" si="9"/>
        <v>0</v>
      </c>
      <c r="AS54" s="86">
        <f t="shared" si="9"/>
        <v>0</v>
      </c>
      <c r="AT54" s="86">
        <f t="shared" si="9"/>
        <v>0</v>
      </c>
      <c r="AU54" s="86">
        <f t="shared" si="9"/>
        <v>0</v>
      </c>
      <c r="AV54" s="86">
        <f t="shared" si="9"/>
        <v>0</v>
      </c>
      <c r="AW54" s="86">
        <f t="shared" si="9"/>
        <v>0</v>
      </c>
      <c r="AX54" s="86">
        <f t="shared" si="9"/>
        <v>0</v>
      </c>
      <c r="AY54" s="86">
        <f t="shared" si="9"/>
        <v>0</v>
      </c>
      <c r="AZ54" s="86">
        <f t="shared" si="9"/>
        <v>0</v>
      </c>
      <c r="BA54" s="86">
        <f t="shared" si="9"/>
        <v>0</v>
      </c>
      <c r="BB54" s="86">
        <f t="shared" si="9"/>
        <v>0</v>
      </c>
      <c r="BC54" s="86">
        <f t="shared" si="9"/>
        <v>0</v>
      </c>
      <c r="BD54" s="86">
        <f t="shared" si="9"/>
        <v>0</v>
      </c>
      <c r="BE54" s="86">
        <f t="shared" si="9"/>
        <v>0</v>
      </c>
      <c r="BF54" s="86">
        <f t="shared" si="9"/>
        <v>0</v>
      </c>
      <c r="BG54" s="86">
        <f t="shared" si="9"/>
        <v>0</v>
      </c>
      <c r="BH54" s="86">
        <f t="shared" si="9"/>
        <v>0</v>
      </c>
      <c r="BI54" s="86">
        <f t="shared" si="9"/>
        <v>0</v>
      </c>
      <c r="BJ54" s="86">
        <f t="shared" si="9"/>
        <v>0</v>
      </c>
      <c r="BK54" s="86">
        <f t="shared" si="9"/>
        <v>0</v>
      </c>
      <c r="BL54" s="8"/>
    </row>
    <row r="55" spans="2:64" ht="14.25" customHeight="1" x14ac:dyDescent="0.3">
      <c r="B55" s="5"/>
      <c r="C55" s="85">
        <f>CONFIG!$C$20</f>
        <v>0</v>
      </c>
      <c r="D55" s="86">
        <f t="shared" ref="D55:BK55" si="10">D17-D36</f>
        <v>0</v>
      </c>
      <c r="E55" s="86">
        <f t="shared" si="10"/>
        <v>0</v>
      </c>
      <c r="F55" s="86">
        <f t="shared" si="10"/>
        <v>0</v>
      </c>
      <c r="G55" s="86">
        <f t="shared" si="10"/>
        <v>0</v>
      </c>
      <c r="H55" s="86">
        <f t="shared" si="10"/>
        <v>0</v>
      </c>
      <c r="I55" s="86">
        <f t="shared" si="10"/>
        <v>0</v>
      </c>
      <c r="J55" s="86">
        <f t="shared" si="10"/>
        <v>0</v>
      </c>
      <c r="K55" s="86">
        <f t="shared" si="10"/>
        <v>0</v>
      </c>
      <c r="L55" s="86">
        <f t="shared" si="10"/>
        <v>0</v>
      </c>
      <c r="M55" s="86">
        <f t="shared" si="10"/>
        <v>0</v>
      </c>
      <c r="N55" s="86">
        <f t="shared" si="10"/>
        <v>0</v>
      </c>
      <c r="O55" s="86">
        <f t="shared" si="10"/>
        <v>0</v>
      </c>
      <c r="P55" s="86">
        <f t="shared" si="10"/>
        <v>0</v>
      </c>
      <c r="Q55" s="86">
        <f t="shared" si="10"/>
        <v>0</v>
      </c>
      <c r="R55" s="86">
        <f t="shared" si="10"/>
        <v>0</v>
      </c>
      <c r="S55" s="86">
        <f t="shared" si="10"/>
        <v>0</v>
      </c>
      <c r="T55" s="86">
        <f t="shared" si="10"/>
        <v>0</v>
      </c>
      <c r="U55" s="86">
        <f t="shared" si="10"/>
        <v>0</v>
      </c>
      <c r="V55" s="86">
        <f t="shared" si="10"/>
        <v>0</v>
      </c>
      <c r="W55" s="86">
        <f t="shared" si="10"/>
        <v>0</v>
      </c>
      <c r="X55" s="86">
        <f t="shared" si="10"/>
        <v>0</v>
      </c>
      <c r="Y55" s="86">
        <f t="shared" si="10"/>
        <v>0</v>
      </c>
      <c r="Z55" s="86">
        <f t="shared" si="10"/>
        <v>0</v>
      </c>
      <c r="AA55" s="86">
        <f t="shared" si="10"/>
        <v>0</v>
      </c>
      <c r="AB55" s="86">
        <f t="shared" si="10"/>
        <v>0</v>
      </c>
      <c r="AC55" s="86">
        <f t="shared" si="10"/>
        <v>0</v>
      </c>
      <c r="AD55" s="86">
        <f t="shared" si="10"/>
        <v>0</v>
      </c>
      <c r="AE55" s="86">
        <f t="shared" si="10"/>
        <v>0</v>
      </c>
      <c r="AF55" s="86">
        <f t="shared" si="10"/>
        <v>0</v>
      </c>
      <c r="AG55" s="86">
        <f t="shared" si="10"/>
        <v>0</v>
      </c>
      <c r="AH55" s="86">
        <f t="shared" si="10"/>
        <v>0</v>
      </c>
      <c r="AI55" s="86">
        <f t="shared" si="10"/>
        <v>0</v>
      </c>
      <c r="AJ55" s="86">
        <f t="shared" si="10"/>
        <v>0</v>
      </c>
      <c r="AK55" s="86">
        <f t="shared" si="10"/>
        <v>0</v>
      </c>
      <c r="AL55" s="86">
        <f t="shared" si="10"/>
        <v>0</v>
      </c>
      <c r="AM55" s="86">
        <f t="shared" si="10"/>
        <v>0</v>
      </c>
      <c r="AN55" s="86">
        <f t="shared" si="10"/>
        <v>0</v>
      </c>
      <c r="AO55" s="86">
        <f t="shared" si="10"/>
        <v>0</v>
      </c>
      <c r="AP55" s="86">
        <f t="shared" si="10"/>
        <v>0</v>
      </c>
      <c r="AQ55" s="86">
        <f t="shared" si="10"/>
        <v>0</v>
      </c>
      <c r="AR55" s="86">
        <f t="shared" si="10"/>
        <v>0</v>
      </c>
      <c r="AS55" s="86">
        <f t="shared" si="10"/>
        <v>0</v>
      </c>
      <c r="AT55" s="86">
        <f t="shared" si="10"/>
        <v>0</v>
      </c>
      <c r="AU55" s="86">
        <f t="shared" si="10"/>
        <v>0</v>
      </c>
      <c r="AV55" s="86">
        <f t="shared" si="10"/>
        <v>0</v>
      </c>
      <c r="AW55" s="86">
        <f t="shared" si="10"/>
        <v>0</v>
      </c>
      <c r="AX55" s="86">
        <f t="shared" si="10"/>
        <v>0</v>
      </c>
      <c r="AY55" s="86">
        <f t="shared" si="10"/>
        <v>0</v>
      </c>
      <c r="AZ55" s="86">
        <f t="shared" si="10"/>
        <v>0</v>
      </c>
      <c r="BA55" s="86">
        <f t="shared" si="10"/>
        <v>0</v>
      </c>
      <c r="BB55" s="86">
        <f t="shared" si="10"/>
        <v>0</v>
      </c>
      <c r="BC55" s="86">
        <f t="shared" si="10"/>
        <v>0</v>
      </c>
      <c r="BD55" s="86">
        <f t="shared" si="10"/>
        <v>0</v>
      </c>
      <c r="BE55" s="86">
        <f t="shared" si="10"/>
        <v>0</v>
      </c>
      <c r="BF55" s="86">
        <f t="shared" si="10"/>
        <v>0</v>
      </c>
      <c r="BG55" s="86">
        <f t="shared" si="10"/>
        <v>0</v>
      </c>
      <c r="BH55" s="86">
        <f t="shared" si="10"/>
        <v>0</v>
      </c>
      <c r="BI55" s="86">
        <f t="shared" si="10"/>
        <v>0</v>
      </c>
      <c r="BJ55" s="86">
        <f t="shared" si="10"/>
        <v>0</v>
      </c>
      <c r="BK55" s="86">
        <f t="shared" si="10"/>
        <v>0</v>
      </c>
      <c r="BL55" s="8"/>
    </row>
    <row r="56" spans="2:64" ht="14.25" customHeight="1" x14ac:dyDescent="0.3">
      <c r="B56" s="5"/>
      <c r="C56" s="85">
        <f>CONFIG!$C$21</f>
        <v>0</v>
      </c>
      <c r="D56" s="86">
        <f t="shared" ref="D56:BK56" si="11">D18-D37</f>
        <v>0</v>
      </c>
      <c r="E56" s="86">
        <f t="shared" si="11"/>
        <v>0</v>
      </c>
      <c r="F56" s="86">
        <f t="shared" si="11"/>
        <v>0</v>
      </c>
      <c r="G56" s="86">
        <f t="shared" si="11"/>
        <v>0</v>
      </c>
      <c r="H56" s="86">
        <f t="shared" si="11"/>
        <v>0</v>
      </c>
      <c r="I56" s="86">
        <f t="shared" si="11"/>
        <v>0</v>
      </c>
      <c r="J56" s="86">
        <f t="shared" si="11"/>
        <v>0</v>
      </c>
      <c r="K56" s="86">
        <f t="shared" si="11"/>
        <v>0</v>
      </c>
      <c r="L56" s="86">
        <f t="shared" si="11"/>
        <v>0</v>
      </c>
      <c r="M56" s="86">
        <f t="shared" si="11"/>
        <v>0</v>
      </c>
      <c r="N56" s="86">
        <f t="shared" si="11"/>
        <v>0</v>
      </c>
      <c r="O56" s="86">
        <f t="shared" si="11"/>
        <v>0</v>
      </c>
      <c r="P56" s="86">
        <f t="shared" si="11"/>
        <v>0</v>
      </c>
      <c r="Q56" s="86">
        <f t="shared" si="11"/>
        <v>0</v>
      </c>
      <c r="R56" s="86">
        <f t="shared" si="11"/>
        <v>0</v>
      </c>
      <c r="S56" s="86">
        <f t="shared" si="11"/>
        <v>0</v>
      </c>
      <c r="T56" s="86">
        <f t="shared" si="11"/>
        <v>0</v>
      </c>
      <c r="U56" s="86">
        <f t="shared" si="11"/>
        <v>0</v>
      </c>
      <c r="V56" s="86">
        <f t="shared" si="11"/>
        <v>0</v>
      </c>
      <c r="W56" s="86">
        <f t="shared" si="11"/>
        <v>0</v>
      </c>
      <c r="X56" s="86">
        <f t="shared" si="11"/>
        <v>0</v>
      </c>
      <c r="Y56" s="86">
        <f t="shared" si="11"/>
        <v>0</v>
      </c>
      <c r="Z56" s="86">
        <f t="shared" si="11"/>
        <v>0</v>
      </c>
      <c r="AA56" s="86">
        <f t="shared" si="11"/>
        <v>0</v>
      </c>
      <c r="AB56" s="86">
        <f t="shared" si="11"/>
        <v>0</v>
      </c>
      <c r="AC56" s="86">
        <f t="shared" si="11"/>
        <v>0</v>
      </c>
      <c r="AD56" s="86">
        <f t="shared" si="11"/>
        <v>0</v>
      </c>
      <c r="AE56" s="86">
        <f t="shared" si="11"/>
        <v>0</v>
      </c>
      <c r="AF56" s="86">
        <f t="shared" si="11"/>
        <v>0</v>
      </c>
      <c r="AG56" s="86">
        <f t="shared" si="11"/>
        <v>0</v>
      </c>
      <c r="AH56" s="86">
        <f t="shared" si="11"/>
        <v>0</v>
      </c>
      <c r="AI56" s="86">
        <f t="shared" si="11"/>
        <v>0</v>
      </c>
      <c r="AJ56" s="86">
        <f t="shared" si="11"/>
        <v>0</v>
      </c>
      <c r="AK56" s="86">
        <f t="shared" si="11"/>
        <v>0</v>
      </c>
      <c r="AL56" s="86">
        <f t="shared" si="11"/>
        <v>0</v>
      </c>
      <c r="AM56" s="86">
        <f t="shared" si="11"/>
        <v>0</v>
      </c>
      <c r="AN56" s="86">
        <f t="shared" si="11"/>
        <v>0</v>
      </c>
      <c r="AO56" s="86">
        <f t="shared" si="11"/>
        <v>0</v>
      </c>
      <c r="AP56" s="86">
        <f t="shared" si="11"/>
        <v>0</v>
      </c>
      <c r="AQ56" s="86">
        <f t="shared" si="11"/>
        <v>0</v>
      </c>
      <c r="AR56" s="86">
        <f t="shared" si="11"/>
        <v>0</v>
      </c>
      <c r="AS56" s="86">
        <f t="shared" si="11"/>
        <v>0</v>
      </c>
      <c r="AT56" s="86">
        <f t="shared" si="11"/>
        <v>0</v>
      </c>
      <c r="AU56" s="86">
        <f t="shared" si="11"/>
        <v>0</v>
      </c>
      <c r="AV56" s="86">
        <f t="shared" si="11"/>
        <v>0</v>
      </c>
      <c r="AW56" s="86">
        <f t="shared" si="11"/>
        <v>0</v>
      </c>
      <c r="AX56" s="86">
        <f t="shared" si="11"/>
        <v>0</v>
      </c>
      <c r="AY56" s="86">
        <f t="shared" si="11"/>
        <v>0</v>
      </c>
      <c r="AZ56" s="86">
        <f t="shared" si="11"/>
        <v>0</v>
      </c>
      <c r="BA56" s="86">
        <f t="shared" si="11"/>
        <v>0</v>
      </c>
      <c r="BB56" s="86">
        <f t="shared" si="11"/>
        <v>0</v>
      </c>
      <c r="BC56" s="86">
        <f t="shared" si="11"/>
        <v>0</v>
      </c>
      <c r="BD56" s="86">
        <f t="shared" si="11"/>
        <v>0</v>
      </c>
      <c r="BE56" s="86">
        <f t="shared" si="11"/>
        <v>0</v>
      </c>
      <c r="BF56" s="86">
        <f t="shared" si="11"/>
        <v>0</v>
      </c>
      <c r="BG56" s="86">
        <f t="shared" si="11"/>
        <v>0</v>
      </c>
      <c r="BH56" s="86">
        <f t="shared" si="11"/>
        <v>0</v>
      </c>
      <c r="BI56" s="86">
        <f t="shared" si="11"/>
        <v>0</v>
      </c>
      <c r="BJ56" s="86">
        <f t="shared" si="11"/>
        <v>0</v>
      </c>
      <c r="BK56" s="86">
        <f t="shared" si="11"/>
        <v>0</v>
      </c>
      <c r="BL56" s="8"/>
    </row>
    <row r="57" spans="2:64" ht="14.25" customHeight="1" x14ac:dyDescent="0.3">
      <c r="B57" s="5"/>
      <c r="C57" s="85">
        <f>CONFIG!$C$22</f>
        <v>0</v>
      </c>
      <c r="D57" s="86">
        <f t="shared" ref="D57:BK57" si="12">D19-D38</f>
        <v>0</v>
      </c>
      <c r="E57" s="86">
        <f t="shared" si="12"/>
        <v>0</v>
      </c>
      <c r="F57" s="86">
        <f t="shared" si="12"/>
        <v>0</v>
      </c>
      <c r="G57" s="86">
        <f t="shared" si="12"/>
        <v>0</v>
      </c>
      <c r="H57" s="86">
        <f t="shared" si="12"/>
        <v>0</v>
      </c>
      <c r="I57" s="86">
        <f t="shared" si="12"/>
        <v>0</v>
      </c>
      <c r="J57" s="86">
        <f t="shared" si="12"/>
        <v>0</v>
      </c>
      <c r="K57" s="86">
        <f t="shared" si="12"/>
        <v>0</v>
      </c>
      <c r="L57" s="86">
        <f t="shared" si="12"/>
        <v>0</v>
      </c>
      <c r="M57" s="86">
        <f t="shared" si="12"/>
        <v>0</v>
      </c>
      <c r="N57" s="86">
        <f t="shared" si="12"/>
        <v>0</v>
      </c>
      <c r="O57" s="86">
        <f t="shared" si="12"/>
        <v>0</v>
      </c>
      <c r="P57" s="86">
        <f t="shared" si="12"/>
        <v>0</v>
      </c>
      <c r="Q57" s="86">
        <f t="shared" si="12"/>
        <v>0</v>
      </c>
      <c r="R57" s="86">
        <f t="shared" si="12"/>
        <v>0</v>
      </c>
      <c r="S57" s="86">
        <f t="shared" si="12"/>
        <v>0</v>
      </c>
      <c r="T57" s="86">
        <f t="shared" si="12"/>
        <v>0</v>
      </c>
      <c r="U57" s="86">
        <f t="shared" si="12"/>
        <v>0</v>
      </c>
      <c r="V57" s="86">
        <f t="shared" si="12"/>
        <v>0</v>
      </c>
      <c r="W57" s="86">
        <f t="shared" si="12"/>
        <v>0</v>
      </c>
      <c r="X57" s="86">
        <f t="shared" si="12"/>
        <v>0</v>
      </c>
      <c r="Y57" s="86">
        <f t="shared" si="12"/>
        <v>0</v>
      </c>
      <c r="Z57" s="86">
        <f t="shared" si="12"/>
        <v>0</v>
      </c>
      <c r="AA57" s="86">
        <f t="shared" si="12"/>
        <v>0</v>
      </c>
      <c r="AB57" s="86">
        <f t="shared" si="12"/>
        <v>0</v>
      </c>
      <c r="AC57" s="86">
        <f t="shared" si="12"/>
        <v>0</v>
      </c>
      <c r="AD57" s="86">
        <f t="shared" si="12"/>
        <v>0</v>
      </c>
      <c r="AE57" s="86">
        <f t="shared" si="12"/>
        <v>0</v>
      </c>
      <c r="AF57" s="86">
        <f t="shared" si="12"/>
        <v>0</v>
      </c>
      <c r="AG57" s="86">
        <f t="shared" si="12"/>
        <v>0</v>
      </c>
      <c r="AH57" s="86">
        <f t="shared" si="12"/>
        <v>0</v>
      </c>
      <c r="AI57" s="86">
        <f t="shared" si="12"/>
        <v>0</v>
      </c>
      <c r="AJ57" s="86">
        <f t="shared" si="12"/>
        <v>0</v>
      </c>
      <c r="AK57" s="86">
        <f t="shared" si="12"/>
        <v>0</v>
      </c>
      <c r="AL57" s="86">
        <f t="shared" si="12"/>
        <v>0</v>
      </c>
      <c r="AM57" s="86">
        <f t="shared" si="12"/>
        <v>0</v>
      </c>
      <c r="AN57" s="86">
        <f t="shared" si="12"/>
        <v>0</v>
      </c>
      <c r="AO57" s="86">
        <f t="shared" si="12"/>
        <v>0</v>
      </c>
      <c r="AP57" s="86">
        <f t="shared" si="12"/>
        <v>0</v>
      </c>
      <c r="AQ57" s="86">
        <f t="shared" si="12"/>
        <v>0</v>
      </c>
      <c r="AR57" s="86">
        <f t="shared" si="12"/>
        <v>0</v>
      </c>
      <c r="AS57" s="86">
        <f t="shared" si="12"/>
        <v>0</v>
      </c>
      <c r="AT57" s="86">
        <f t="shared" si="12"/>
        <v>0</v>
      </c>
      <c r="AU57" s="86">
        <f t="shared" si="12"/>
        <v>0</v>
      </c>
      <c r="AV57" s="86">
        <f t="shared" si="12"/>
        <v>0</v>
      </c>
      <c r="AW57" s="86">
        <f t="shared" si="12"/>
        <v>0</v>
      </c>
      <c r="AX57" s="86">
        <f t="shared" si="12"/>
        <v>0</v>
      </c>
      <c r="AY57" s="86">
        <f t="shared" si="12"/>
        <v>0</v>
      </c>
      <c r="AZ57" s="86">
        <f t="shared" si="12"/>
        <v>0</v>
      </c>
      <c r="BA57" s="86">
        <f t="shared" si="12"/>
        <v>0</v>
      </c>
      <c r="BB57" s="86">
        <f t="shared" si="12"/>
        <v>0</v>
      </c>
      <c r="BC57" s="86">
        <f t="shared" si="12"/>
        <v>0</v>
      </c>
      <c r="BD57" s="86">
        <f t="shared" si="12"/>
        <v>0</v>
      </c>
      <c r="BE57" s="86">
        <f t="shared" si="12"/>
        <v>0</v>
      </c>
      <c r="BF57" s="86">
        <f t="shared" si="12"/>
        <v>0</v>
      </c>
      <c r="BG57" s="86">
        <f t="shared" si="12"/>
        <v>0</v>
      </c>
      <c r="BH57" s="86">
        <f t="shared" si="12"/>
        <v>0</v>
      </c>
      <c r="BI57" s="86">
        <f t="shared" si="12"/>
        <v>0</v>
      </c>
      <c r="BJ57" s="86">
        <f t="shared" si="12"/>
        <v>0</v>
      </c>
      <c r="BK57" s="86">
        <f t="shared" si="12"/>
        <v>0</v>
      </c>
      <c r="BL57" s="8"/>
    </row>
    <row r="58" spans="2:64" ht="14.25" customHeight="1" x14ac:dyDescent="0.3">
      <c r="B58" s="5"/>
      <c r="C58" s="85">
        <f>CONFIG!$C$23</f>
        <v>0</v>
      </c>
      <c r="D58" s="86">
        <f t="shared" ref="D58:BK58" si="13">D20-D39</f>
        <v>0</v>
      </c>
      <c r="E58" s="86">
        <f t="shared" si="13"/>
        <v>0</v>
      </c>
      <c r="F58" s="86">
        <f t="shared" si="13"/>
        <v>0</v>
      </c>
      <c r="G58" s="86">
        <f t="shared" si="13"/>
        <v>0</v>
      </c>
      <c r="H58" s="86">
        <f t="shared" si="13"/>
        <v>0</v>
      </c>
      <c r="I58" s="86">
        <f t="shared" si="13"/>
        <v>0</v>
      </c>
      <c r="J58" s="86">
        <f t="shared" si="13"/>
        <v>0</v>
      </c>
      <c r="K58" s="86">
        <f t="shared" si="13"/>
        <v>0</v>
      </c>
      <c r="L58" s="86">
        <f t="shared" si="13"/>
        <v>0</v>
      </c>
      <c r="M58" s="86">
        <f t="shared" si="13"/>
        <v>0</v>
      </c>
      <c r="N58" s="86">
        <f t="shared" si="13"/>
        <v>0</v>
      </c>
      <c r="O58" s="86">
        <f t="shared" si="13"/>
        <v>0</v>
      </c>
      <c r="P58" s="86">
        <f t="shared" si="13"/>
        <v>0</v>
      </c>
      <c r="Q58" s="86">
        <f t="shared" si="13"/>
        <v>0</v>
      </c>
      <c r="R58" s="86">
        <f t="shared" si="13"/>
        <v>0</v>
      </c>
      <c r="S58" s="86">
        <f t="shared" si="13"/>
        <v>0</v>
      </c>
      <c r="T58" s="86">
        <f t="shared" si="13"/>
        <v>0</v>
      </c>
      <c r="U58" s="86">
        <f t="shared" si="13"/>
        <v>0</v>
      </c>
      <c r="V58" s="86">
        <f t="shared" si="13"/>
        <v>0</v>
      </c>
      <c r="W58" s="86">
        <f t="shared" si="13"/>
        <v>0</v>
      </c>
      <c r="X58" s="86">
        <f t="shared" si="13"/>
        <v>0</v>
      </c>
      <c r="Y58" s="86">
        <f t="shared" si="13"/>
        <v>0</v>
      </c>
      <c r="Z58" s="86">
        <f t="shared" si="13"/>
        <v>0</v>
      </c>
      <c r="AA58" s="86">
        <f t="shared" si="13"/>
        <v>0</v>
      </c>
      <c r="AB58" s="86">
        <f t="shared" si="13"/>
        <v>0</v>
      </c>
      <c r="AC58" s="86">
        <f t="shared" si="13"/>
        <v>0</v>
      </c>
      <c r="AD58" s="86">
        <f t="shared" si="13"/>
        <v>0</v>
      </c>
      <c r="AE58" s="86">
        <f t="shared" si="13"/>
        <v>0</v>
      </c>
      <c r="AF58" s="86">
        <f t="shared" si="13"/>
        <v>0</v>
      </c>
      <c r="AG58" s="86">
        <f t="shared" si="13"/>
        <v>0</v>
      </c>
      <c r="AH58" s="86">
        <f t="shared" si="13"/>
        <v>0</v>
      </c>
      <c r="AI58" s="86">
        <f t="shared" si="13"/>
        <v>0</v>
      </c>
      <c r="AJ58" s="86">
        <f t="shared" si="13"/>
        <v>0</v>
      </c>
      <c r="AK58" s="86">
        <f t="shared" si="13"/>
        <v>0</v>
      </c>
      <c r="AL58" s="86">
        <f t="shared" si="13"/>
        <v>0</v>
      </c>
      <c r="AM58" s="86">
        <f t="shared" si="13"/>
        <v>0</v>
      </c>
      <c r="AN58" s="86">
        <f t="shared" si="13"/>
        <v>0</v>
      </c>
      <c r="AO58" s="86">
        <f t="shared" si="13"/>
        <v>0</v>
      </c>
      <c r="AP58" s="86">
        <f t="shared" si="13"/>
        <v>0</v>
      </c>
      <c r="AQ58" s="86">
        <f t="shared" si="13"/>
        <v>0</v>
      </c>
      <c r="AR58" s="86">
        <f t="shared" si="13"/>
        <v>0</v>
      </c>
      <c r="AS58" s="86">
        <f t="shared" si="13"/>
        <v>0</v>
      </c>
      <c r="AT58" s="86">
        <f t="shared" si="13"/>
        <v>0</v>
      </c>
      <c r="AU58" s="86">
        <f t="shared" si="13"/>
        <v>0</v>
      </c>
      <c r="AV58" s="86">
        <f t="shared" si="13"/>
        <v>0</v>
      </c>
      <c r="AW58" s="86">
        <f t="shared" si="13"/>
        <v>0</v>
      </c>
      <c r="AX58" s="86">
        <f t="shared" si="13"/>
        <v>0</v>
      </c>
      <c r="AY58" s="86">
        <f t="shared" si="13"/>
        <v>0</v>
      </c>
      <c r="AZ58" s="86">
        <f t="shared" si="13"/>
        <v>0</v>
      </c>
      <c r="BA58" s="86">
        <f t="shared" si="13"/>
        <v>0</v>
      </c>
      <c r="BB58" s="86">
        <f t="shared" si="13"/>
        <v>0</v>
      </c>
      <c r="BC58" s="86">
        <f t="shared" si="13"/>
        <v>0</v>
      </c>
      <c r="BD58" s="86">
        <f t="shared" si="13"/>
        <v>0</v>
      </c>
      <c r="BE58" s="86">
        <f t="shared" si="13"/>
        <v>0</v>
      </c>
      <c r="BF58" s="86">
        <f t="shared" si="13"/>
        <v>0</v>
      </c>
      <c r="BG58" s="86">
        <f t="shared" si="13"/>
        <v>0</v>
      </c>
      <c r="BH58" s="86">
        <f t="shared" si="13"/>
        <v>0</v>
      </c>
      <c r="BI58" s="86">
        <f t="shared" si="13"/>
        <v>0</v>
      </c>
      <c r="BJ58" s="86">
        <f t="shared" si="13"/>
        <v>0</v>
      </c>
      <c r="BK58" s="86">
        <f t="shared" si="13"/>
        <v>0</v>
      </c>
      <c r="BL58" s="8"/>
    </row>
    <row r="59" spans="2:64" ht="14.25" customHeight="1" x14ac:dyDescent="0.3">
      <c r="B59" s="5"/>
      <c r="C59" s="85">
        <f>CONFIG!$C$24</f>
        <v>0</v>
      </c>
      <c r="D59" s="86">
        <f t="shared" ref="D59:BK59" si="14">D21-D40</f>
        <v>0</v>
      </c>
      <c r="E59" s="86">
        <f t="shared" si="14"/>
        <v>0</v>
      </c>
      <c r="F59" s="86">
        <f t="shared" si="14"/>
        <v>0</v>
      </c>
      <c r="G59" s="86">
        <f t="shared" si="14"/>
        <v>0</v>
      </c>
      <c r="H59" s="86">
        <f t="shared" si="14"/>
        <v>0</v>
      </c>
      <c r="I59" s="86">
        <f t="shared" si="14"/>
        <v>0</v>
      </c>
      <c r="J59" s="86">
        <f t="shared" si="14"/>
        <v>0</v>
      </c>
      <c r="K59" s="86">
        <f t="shared" si="14"/>
        <v>0</v>
      </c>
      <c r="L59" s="86">
        <f t="shared" si="14"/>
        <v>0</v>
      </c>
      <c r="M59" s="86">
        <f t="shared" si="14"/>
        <v>0</v>
      </c>
      <c r="N59" s="86">
        <f t="shared" si="14"/>
        <v>0</v>
      </c>
      <c r="O59" s="86">
        <f t="shared" si="14"/>
        <v>0</v>
      </c>
      <c r="P59" s="86">
        <f t="shared" si="14"/>
        <v>0</v>
      </c>
      <c r="Q59" s="86">
        <f t="shared" si="14"/>
        <v>0</v>
      </c>
      <c r="R59" s="86">
        <f t="shared" si="14"/>
        <v>0</v>
      </c>
      <c r="S59" s="86">
        <f t="shared" si="14"/>
        <v>0</v>
      </c>
      <c r="T59" s="86">
        <f t="shared" si="14"/>
        <v>0</v>
      </c>
      <c r="U59" s="86">
        <f t="shared" si="14"/>
        <v>0</v>
      </c>
      <c r="V59" s="86">
        <f t="shared" si="14"/>
        <v>0</v>
      </c>
      <c r="W59" s="86">
        <f t="shared" si="14"/>
        <v>0</v>
      </c>
      <c r="X59" s="86">
        <f t="shared" si="14"/>
        <v>0</v>
      </c>
      <c r="Y59" s="86">
        <f t="shared" si="14"/>
        <v>0</v>
      </c>
      <c r="Z59" s="86">
        <f t="shared" si="14"/>
        <v>0</v>
      </c>
      <c r="AA59" s="86">
        <f t="shared" si="14"/>
        <v>0</v>
      </c>
      <c r="AB59" s="86">
        <f t="shared" si="14"/>
        <v>0</v>
      </c>
      <c r="AC59" s="86">
        <f t="shared" si="14"/>
        <v>0</v>
      </c>
      <c r="AD59" s="86">
        <f t="shared" si="14"/>
        <v>0</v>
      </c>
      <c r="AE59" s="86">
        <f t="shared" si="14"/>
        <v>0</v>
      </c>
      <c r="AF59" s="86">
        <f t="shared" si="14"/>
        <v>0</v>
      </c>
      <c r="AG59" s="86">
        <f t="shared" si="14"/>
        <v>0</v>
      </c>
      <c r="AH59" s="86">
        <f t="shared" si="14"/>
        <v>0</v>
      </c>
      <c r="AI59" s="86">
        <f t="shared" si="14"/>
        <v>0</v>
      </c>
      <c r="AJ59" s="86">
        <f t="shared" si="14"/>
        <v>0</v>
      </c>
      <c r="AK59" s="86">
        <f t="shared" si="14"/>
        <v>0</v>
      </c>
      <c r="AL59" s="86">
        <f t="shared" si="14"/>
        <v>0</v>
      </c>
      <c r="AM59" s="86">
        <f t="shared" si="14"/>
        <v>0</v>
      </c>
      <c r="AN59" s="86">
        <f t="shared" si="14"/>
        <v>0</v>
      </c>
      <c r="AO59" s="86">
        <f t="shared" si="14"/>
        <v>0</v>
      </c>
      <c r="AP59" s="86">
        <f t="shared" si="14"/>
        <v>0</v>
      </c>
      <c r="AQ59" s="86">
        <f t="shared" si="14"/>
        <v>0</v>
      </c>
      <c r="AR59" s="86">
        <f t="shared" si="14"/>
        <v>0</v>
      </c>
      <c r="AS59" s="86">
        <f t="shared" si="14"/>
        <v>0</v>
      </c>
      <c r="AT59" s="86">
        <f t="shared" si="14"/>
        <v>0</v>
      </c>
      <c r="AU59" s="86">
        <f t="shared" si="14"/>
        <v>0</v>
      </c>
      <c r="AV59" s="86">
        <f t="shared" si="14"/>
        <v>0</v>
      </c>
      <c r="AW59" s="86">
        <f t="shared" si="14"/>
        <v>0</v>
      </c>
      <c r="AX59" s="86">
        <f t="shared" si="14"/>
        <v>0</v>
      </c>
      <c r="AY59" s="86">
        <f t="shared" si="14"/>
        <v>0</v>
      </c>
      <c r="AZ59" s="86">
        <f t="shared" si="14"/>
        <v>0</v>
      </c>
      <c r="BA59" s="86">
        <f t="shared" si="14"/>
        <v>0</v>
      </c>
      <c r="BB59" s="86">
        <f t="shared" si="14"/>
        <v>0</v>
      </c>
      <c r="BC59" s="86">
        <f t="shared" si="14"/>
        <v>0</v>
      </c>
      <c r="BD59" s="86">
        <f t="shared" si="14"/>
        <v>0</v>
      </c>
      <c r="BE59" s="86">
        <f t="shared" si="14"/>
        <v>0</v>
      </c>
      <c r="BF59" s="86">
        <f t="shared" si="14"/>
        <v>0</v>
      </c>
      <c r="BG59" s="86">
        <f t="shared" si="14"/>
        <v>0</v>
      </c>
      <c r="BH59" s="86">
        <f t="shared" si="14"/>
        <v>0</v>
      </c>
      <c r="BI59" s="86">
        <f t="shared" si="14"/>
        <v>0</v>
      </c>
      <c r="BJ59" s="86">
        <f t="shared" si="14"/>
        <v>0</v>
      </c>
      <c r="BK59" s="86">
        <f t="shared" si="14"/>
        <v>0</v>
      </c>
      <c r="BL59" s="8"/>
    </row>
    <row r="60" spans="2:64" ht="14.25" customHeight="1" x14ac:dyDescent="0.3">
      <c r="B60" s="5"/>
      <c r="C60" s="85">
        <f>CONFIG!$C$25</f>
        <v>0</v>
      </c>
      <c r="D60" s="86">
        <f t="shared" ref="D60:BK60" si="15">D22-D41</f>
        <v>0</v>
      </c>
      <c r="E60" s="86">
        <f t="shared" si="15"/>
        <v>0</v>
      </c>
      <c r="F60" s="86">
        <f t="shared" si="15"/>
        <v>0</v>
      </c>
      <c r="G60" s="86">
        <f t="shared" si="15"/>
        <v>0</v>
      </c>
      <c r="H60" s="86">
        <f t="shared" si="15"/>
        <v>0</v>
      </c>
      <c r="I60" s="86">
        <f t="shared" si="15"/>
        <v>0</v>
      </c>
      <c r="J60" s="86">
        <f t="shared" si="15"/>
        <v>0</v>
      </c>
      <c r="K60" s="86">
        <f t="shared" si="15"/>
        <v>0</v>
      </c>
      <c r="L60" s="86">
        <f t="shared" si="15"/>
        <v>0</v>
      </c>
      <c r="M60" s="86">
        <f t="shared" si="15"/>
        <v>0</v>
      </c>
      <c r="N60" s="86">
        <f t="shared" si="15"/>
        <v>0</v>
      </c>
      <c r="O60" s="86">
        <f t="shared" si="15"/>
        <v>0</v>
      </c>
      <c r="P60" s="86">
        <f t="shared" si="15"/>
        <v>0</v>
      </c>
      <c r="Q60" s="86">
        <f t="shared" si="15"/>
        <v>0</v>
      </c>
      <c r="R60" s="86">
        <f t="shared" si="15"/>
        <v>0</v>
      </c>
      <c r="S60" s="86">
        <f t="shared" si="15"/>
        <v>0</v>
      </c>
      <c r="T60" s="86">
        <f t="shared" si="15"/>
        <v>0</v>
      </c>
      <c r="U60" s="86">
        <f t="shared" si="15"/>
        <v>0</v>
      </c>
      <c r="V60" s="86">
        <f t="shared" si="15"/>
        <v>0</v>
      </c>
      <c r="W60" s="86">
        <f t="shared" si="15"/>
        <v>0</v>
      </c>
      <c r="X60" s="86">
        <f t="shared" si="15"/>
        <v>0</v>
      </c>
      <c r="Y60" s="86">
        <f t="shared" si="15"/>
        <v>0</v>
      </c>
      <c r="Z60" s="86">
        <f t="shared" si="15"/>
        <v>0</v>
      </c>
      <c r="AA60" s="86">
        <f t="shared" si="15"/>
        <v>0</v>
      </c>
      <c r="AB60" s="86">
        <f t="shared" si="15"/>
        <v>0</v>
      </c>
      <c r="AC60" s="86">
        <f t="shared" si="15"/>
        <v>0</v>
      </c>
      <c r="AD60" s="86">
        <f t="shared" si="15"/>
        <v>0</v>
      </c>
      <c r="AE60" s="86">
        <f t="shared" si="15"/>
        <v>0</v>
      </c>
      <c r="AF60" s="86">
        <f t="shared" si="15"/>
        <v>0</v>
      </c>
      <c r="AG60" s="86">
        <f t="shared" si="15"/>
        <v>0</v>
      </c>
      <c r="AH60" s="86">
        <f t="shared" si="15"/>
        <v>0</v>
      </c>
      <c r="AI60" s="86">
        <f t="shared" si="15"/>
        <v>0</v>
      </c>
      <c r="AJ60" s="86">
        <f t="shared" si="15"/>
        <v>0</v>
      </c>
      <c r="AK60" s="86">
        <f t="shared" si="15"/>
        <v>0</v>
      </c>
      <c r="AL60" s="86">
        <f t="shared" si="15"/>
        <v>0</v>
      </c>
      <c r="AM60" s="86">
        <f t="shared" si="15"/>
        <v>0</v>
      </c>
      <c r="AN60" s="86">
        <f t="shared" si="15"/>
        <v>0</v>
      </c>
      <c r="AO60" s="86">
        <f t="shared" si="15"/>
        <v>0</v>
      </c>
      <c r="AP60" s="86">
        <f t="shared" si="15"/>
        <v>0</v>
      </c>
      <c r="AQ60" s="86">
        <f t="shared" si="15"/>
        <v>0</v>
      </c>
      <c r="AR60" s="86">
        <f t="shared" si="15"/>
        <v>0</v>
      </c>
      <c r="AS60" s="86">
        <f t="shared" si="15"/>
        <v>0</v>
      </c>
      <c r="AT60" s="86">
        <f t="shared" si="15"/>
        <v>0</v>
      </c>
      <c r="AU60" s="86">
        <f t="shared" si="15"/>
        <v>0</v>
      </c>
      <c r="AV60" s="86">
        <f t="shared" si="15"/>
        <v>0</v>
      </c>
      <c r="AW60" s="86">
        <f t="shared" si="15"/>
        <v>0</v>
      </c>
      <c r="AX60" s="86">
        <f t="shared" si="15"/>
        <v>0</v>
      </c>
      <c r="AY60" s="86">
        <f t="shared" si="15"/>
        <v>0</v>
      </c>
      <c r="AZ60" s="86">
        <f t="shared" si="15"/>
        <v>0</v>
      </c>
      <c r="BA60" s="86">
        <f t="shared" si="15"/>
        <v>0</v>
      </c>
      <c r="BB60" s="86">
        <f t="shared" si="15"/>
        <v>0</v>
      </c>
      <c r="BC60" s="86">
        <f t="shared" si="15"/>
        <v>0</v>
      </c>
      <c r="BD60" s="86">
        <f t="shared" si="15"/>
        <v>0</v>
      </c>
      <c r="BE60" s="86">
        <f t="shared" si="15"/>
        <v>0</v>
      </c>
      <c r="BF60" s="86">
        <f t="shared" si="15"/>
        <v>0</v>
      </c>
      <c r="BG60" s="86">
        <f t="shared" si="15"/>
        <v>0</v>
      </c>
      <c r="BH60" s="86">
        <f t="shared" si="15"/>
        <v>0</v>
      </c>
      <c r="BI60" s="86">
        <f t="shared" si="15"/>
        <v>0</v>
      </c>
      <c r="BJ60" s="86">
        <f t="shared" si="15"/>
        <v>0</v>
      </c>
      <c r="BK60" s="86">
        <f t="shared" si="15"/>
        <v>0</v>
      </c>
      <c r="BL60" s="8"/>
    </row>
    <row r="61" spans="2:64" ht="14.25" customHeight="1" x14ac:dyDescent="0.3">
      <c r="B61" s="5"/>
      <c r="C61" s="67"/>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8"/>
    </row>
    <row r="62" spans="2:64" ht="14.25" customHeight="1" x14ac:dyDescent="0.3">
      <c r="B62" s="5"/>
      <c r="C62" s="79" t="s">
        <v>121</v>
      </c>
      <c r="D62" s="163">
        <f t="shared" ref="D62:BK62" si="16">D24-D43</f>
        <v>0</v>
      </c>
      <c r="E62" s="163">
        <f t="shared" si="16"/>
        <v>0</v>
      </c>
      <c r="F62" s="163">
        <f t="shared" si="16"/>
        <v>0</v>
      </c>
      <c r="G62" s="163">
        <f t="shared" si="16"/>
        <v>0</v>
      </c>
      <c r="H62" s="163">
        <f t="shared" si="16"/>
        <v>0</v>
      </c>
      <c r="I62" s="163">
        <f t="shared" si="16"/>
        <v>0</v>
      </c>
      <c r="J62" s="163">
        <f t="shared" si="16"/>
        <v>0</v>
      </c>
      <c r="K62" s="163">
        <f t="shared" si="16"/>
        <v>0</v>
      </c>
      <c r="L62" s="163">
        <f t="shared" si="16"/>
        <v>0</v>
      </c>
      <c r="M62" s="163">
        <f t="shared" si="16"/>
        <v>0</v>
      </c>
      <c r="N62" s="163">
        <f t="shared" si="16"/>
        <v>0</v>
      </c>
      <c r="O62" s="163">
        <f t="shared" si="16"/>
        <v>0</v>
      </c>
      <c r="P62" s="163">
        <f t="shared" si="16"/>
        <v>0</v>
      </c>
      <c r="Q62" s="163">
        <f t="shared" si="16"/>
        <v>0</v>
      </c>
      <c r="R62" s="163">
        <f t="shared" si="16"/>
        <v>0</v>
      </c>
      <c r="S62" s="163">
        <f t="shared" si="16"/>
        <v>0</v>
      </c>
      <c r="T62" s="163">
        <f t="shared" si="16"/>
        <v>0</v>
      </c>
      <c r="U62" s="163">
        <f t="shared" si="16"/>
        <v>0</v>
      </c>
      <c r="V62" s="163">
        <f t="shared" si="16"/>
        <v>0</v>
      </c>
      <c r="W62" s="163">
        <f t="shared" si="16"/>
        <v>0</v>
      </c>
      <c r="X62" s="163">
        <f t="shared" si="16"/>
        <v>0</v>
      </c>
      <c r="Y62" s="163">
        <f t="shared" si="16"/>
        <v>0</v>
      </c>
      <c r="Z62" s="163">
        <f t="shared" si="16"/>
        <v>0</v>
      </c>
      <c r="AA62" s="163">
        <f t="shared" si="16"/>
        <v>0</v>
      </c>
      <c r="AB62" s="163">
        <f t="shared" si="16"/>
        <v>0</v>
      </c>
      <c r="AC62" s="163">
        <f t="shared" si="16"/>
        <v>0</v>
      </c>
      <c r="AD62" s="163">
        <f t="shared" si="16"/>
        <v>0</v>
      </c>
      <c r="AE62" s="163">
        <f t="shared" si="16"/>
        <v>0</v>
      </c>
      <c r="AF62" s="163">
        <f t="shared" si="16"/>
        <v>0</v>
      </c>
      <c r="AG62" s="163">
        <f t="shared" si="16"/>
        <v>0</v>
      </c>
      <c r="AH62" s="163">
        <f t="shared" si="16"/>
        <v>0</v>
      </c>
      <c r="AI62" s="163">
        <f t="shared" si="16"/>
        <v>0</v>
      </c>
      <c r="AJ62" s="163">
        <f t="shared" si="16"/>
        <v>0</v>
      </c>
      <c r="AK62" s="163">
        <f t="shared" si="16"/>
        <v>0</v>
      </c>
      <c r="AL62" s="163">
        <f t="shared" si="16"/>
        <v>0</v>
      </c>
      <c r="AM62" s="163">
        <f t="shared" si="16"/>
        <v>0</v>
      </c>
      <c r="AN62" s="163">
        <f t="shared" si="16"/>
        <v>0</v>
      </c>
      <c r="AO62" s="163">
        <f t="shared" si="16"/>
        <v>0</v>
      </c>
      <c r="AP62" s="163">
        <f t="shared" si="16"/>
        <v>0</v>
      </c>
      <c r="AQ62" s="163">
        <f t="shared" si="16"/>
        <v>0</v>
      </c>
      <c r="AR62" s="163">
        <f t="shared" si="16"/>
        <v>0</v>
      </c>
      <c r="AS62" s="163">
        <f t="shared" si="16"/>
        <v>0</v>
      </c>
      <c r="AT62" s="163">
        <f t="shared" si="16"/>
        <v>0</v>
      </c>
      <c r="AU62" s="163">
        <f t="shared" si="16"/>
        <v>0</v>
      </c>
      <c r="AV62" s="163">
        <f t="shared" si="16"/>
        <v>0</v>
      </c>
      <c r="AW62" s="163">
        <f t="shared" si="16"/>
        <v>0</v>
      </c>
      <c r="AX62" s="163">
        <f t="shared" si="16"/>
        <v>0</v>
      </c>
      <c r="AY62" s="163">
        <f t="shared" si="16"/>
        <v>0</v>
      </c>
      <c r="AZ62" s="163">
        <f t="shared" si="16"/>
        <v>0</v>
      </c>
      <c r="BA62" s="163">
        <f t="shared" si="16"/>
        <v>0</v>
      </c>
      <c r="BB62" s="163">
        <f t="shared" si="16"/>
        <v>0</v>
      </c>
      <c r="BC62" s="163">
        <f t="shared" si="16"/>
        <v>0</v>
      </c>
      <c r="BD62" s="163">
        <f t="shared" si="16"/>
        <v>0</v>
      </c>
      <c r="BE62" s="163">
        <f t="shared" si="16"/>
        <v>0</v>
      </c>
      <c r="BF62" s="163">
        <f t="shared" si="16"/>
        <v>0</v>
      </c>
      <c r="BG62" s="163">
        <f t="shared" si="16"/>
        <v>0</v>
      </c>
      <c r="BH62" s="163">
        <f t="shared" si="16"/>
        <v>0</v>
      </c>
      <c r="BI62" s="163">
        <f t="shared" si="16"/>
        <v>0</v>
      </c>
      <c r="BJ62" s="163">
        <f t="shared" si="16"/>
        <v>0</v>
      </c>
      <c r="BK62" s="163">
        <f t="shared" si="16"/>
        <v>0</v>
      </c>
      <c r="BL62" s="8"/>
    </row>
    <row r="63" spans="2:64" ht="14.25" customHeight="1" x14ac:dyDescent="0.3">
      <c r="B63" s="40"/>
      <c r="C63" s="187"/>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3"/>
    </row>
    <row r="64" spans="2:64" ht="14.25" customHeight="1" x14ac:dyDescent="0.3">
      <c r="C64" s="54"/>
    </row>
    <row r="65" spans="3:3" ht="14.25" customHeight="1" x14ac:dyDescent="0.3">
      <c r="C65" s="54"/>
    </row>
    <row r="66" spans="3:3" ht="14.25" customHeight="1" x14ac:dyDescent="0.3">
      <c r="C66" s="54"/>
    </row>
    <row r="67" spans="3:3" ht="14.25" customHeight="1" x14ac:dyDescent="0.3">
      <c r="C67" s="54"/>
    </row>
    <row r="68" spans="3:3" ht="14.25" customHeight="1" x14ac:dyDescent="0.3">
      <c r="C68" s="54"/>
    </row>
    <row r="69" spans="3:3" ht="14.25" customHeight="1" x14ac:dyDescent="0.3">
      <c r="C69" s="54"/>
    </row>
    <row r="70" spans="3:3" ht="14.25" customHeight="1" x14ac:dyDescent="0.3">
      <c r="C70" s="54"/>
    </row>
    <row r="71" spans="3:3" ht="14.25" customHeight="1" x14ac:dyDescent="0.3">
      <c r="C71" s="54"/>
    </row>
    <row r="72" spans="3:3" ht="14.25" customHeight="1" x14ac:dyDescent="0.3">
      <c r="C72" s="54"/>
    </row>
    <row r="73" spans="3:3" ht="14.25" customHeight="1" x14ac:dyDescent="0.3">
      <c r="C73" s="54"/>
    </row>
    <row r="74" spans="3:3" ht="14.25" customHeight="1" x14ac:dyDescent="0.3">
      <c r="C74" s="54"/>
    </row>
    <row r="75" spans="3:3" ht="14.25" customHeight="1" x14ac:dyDescent="0.3">
      <c r="C75" s="54"/>
    </row>
    <row r="76" spans="3:3" ht="14.25" customHeight="1" x14ac:dyDescent="0.3">
      <c r="C76" s="54"/>
    </row>
    <row r="77" spans="3:3" ht="14.25" customHeight="1" x14ac:dyDescent="0.3">
      <c r="C77" s="54"/>
    </row>
    <row r="78" spans="3:3" ht="14.25" customHeight="1" x14ac:dyDescent="0.3">
      <c r="C78" s="54"/>
    </row>
    <row r="79" spans="3:3" ht="14.25" customHeight="1" x14ac:dyDescent="0.3">
      <c r="C79" s="54"/>
    </row>
    <row r="80" spans="3:3" ht="14.25" customHeight="1" x14ac:dyDescent="0.3">
      <c r="C80" s="54"/>
    </row>
    <row r="81" spans="3:3" ht="14.25" customHeight="1" x14ac:dyDescent="0.3">
      <c r="C81" s="54"/>
    </row>
    <row r="82" spans="3:3" ht="14.25" customHeight="1" x14ac:dyDescent="0.3">
      <c r="C82" s="54"/>
    </row>
    <row r="83" spans="3:3" ht="14.25" customHeight="1" x14ac:dyDescent="0.3">
      <c r="C83" s="54"/>
    </row>
    <row r="84" spans="3:3" ht="14.25" customHeight="1" x14ac:dyDescent="0.3">
      <c r="C84" s="54"/>
    </row>
    <row r="85" spans="3:3" ht="14.25" customHeight="1" x14ac:dyDescent="0.3">
      <c r="C85" s="54"/>
    </row>
    <row r="86" spans="3:3" ht="14.25" customHeight="1" x14ac:dyDescent="0.3">
      <c r="C86" s="54"/>
    </row>
    <row r="87" spans="3:3" ht="14.25" customHeight="1" x14ac:dyDescent="0.3">
      <c r="C87" s="54"/>
    </row>
    <row r="88" spans="3:3" ht="14.25" customHeight="1" x14ac:dyDescent="0.3">
      <c r="C88" s="54"/>
    </row>
    <row r="89" spans="3:3" ht="14.25" customHeight="1" x14ac:dyDescent="0.3">
      <c r="C89" s="54"/>
    </row>
    <row r="90" spans="3:3" ht="14.25" customHeight="1" x14ac:dyDescent="0.3">
      <c r="C90" s="54"/>
    </row>
    <row r="91" spans="3:3" ht="14.25" customHeight="1" x14ac:dyDescent="0.3">
      <c r="C91" s="54"/>
    </row>
    <row r="92" spans="3:3" ht="14.25" customHeight="1" x14ac:dyDescent="0.3">
      <c r="C92" s="54"/>
    </row>
    <row r="93" spans="3:3" ht="14.25" customHeight="1" x14ac:dyDescent="0.3">
      <c r="C93" s="54"/>
    </row>
    <row r="94" spans="3:3" ht="14.25" customHeight="1" x14ac:dyDescent="0.3">
      <c r="C94" s="54"/>
    </row>
    <row r="95" spans="3:3" ht="14.25" customHeight="1" x14ac:dyDescent="0.3">
      <c r="C95" s="54"/>
    </row>
    <row r="96" spans="3:3" ht="14.25" customHeight="1" x14ac:dyDescent="0.3">
      <c r="C96" s="54"/>
    </row>
    <row r="97" spans="3:3" ht="14.25" customHeight="1" x14ac:dyDescent="0.3">
      <c r="C97" s="54"/>
    </row>
    <row r="98" spans="3:3" ht="14.25" customHeight="1" x14ac:dyDescent="0.3">
      <c r="C98" s="54"/>
    </row>
    <row r="99" spans="3:3" ht="14.25" customHeight="1" x14ac:dyDescent="0.3">
      <c r="C99" s="54"/>
    </row>
    <row r="100" spans="3:3" ht="14.25" customHeight="1" x14ac:dyDescent="0.3">
      <c r="C100" s="54"/>
    </row>
    <row r="101" spans="3:3" ht="14.25" customHeight="1" x14ac:dyDescent="0.3">
      <c r="C101" s="54"/>
    </row>
    <row r="102" spans="3:3" ht="14.25" customHeight="1" x14ac:dyDescent="0.3">
      <c r="C102" s="54"/>
    </row>
    <row r="103" spans="3:3" ht="14.25" customHeight="1" x14ac:dyDescent="0.3">
      <c r="C103" s="54"/>
    </row>
    <row r="104" spans="3:3" ht="14.25" customHeight="1" x14ac:dyDescent="0.3">
      <c r="C104" s="54"/>
    </row>
    <row r="105" spans="3:3" ht="14.25" customHeight="1" x14ac:dyDescent="0.3">
      <c r="C105" s="54"/>
    </row>
    <row r="106" spans="3:3" ht="14.25" customHeight="1" x14ac:dyDescent="0.3">
      <c r="C106" s="54"/>
    </row>
    <row r="107" spans="3:3" ht="14.25" customHeight="1" x14ac:dyDescent="0.3">
      <c r="C107" s="54"/>
    </row>
    <row r="108" spans="3:3" ht="14.25" customHeight="1" x14ac:dyDescent="0.3">
      <c r="C108" s="54"/>
    </row>
    <row r="109" spans="3:3" ht="14.25" customHeight="1" x14ac:dyDescent="0.3">
      <c r="C109" s="54"/>
    </row>
    <row r="110" spans="3:3" ht="14.25" customHeight="1" x14ac:dyDescent="0.3">
      <c r="C110" s="54"/>
    </row>
    <row r="111" spans="3:3" ht="14.25" customHeight="1" x14ac:dyDescent="0.3">
      <c r="C111" s="54"/>
    </row>
    <row r="112" spans="3:3" ht="14.25" customHeight="1" x14ac:dyDescent="0.3">
      <c r="C112" s="54"/>
    </row>
    <row r="113" spans="3:3" ht="14.25" customHeight="1" x14ac:dyDescent="0.3">
      <c r="C113" s="54"/>
    </row>
    <row r="114" spans="3:3" ht="14.25" customHeight="1" x14ac:dyDescent="0.3">
      <c r="C114" s="54"/>
    </row>
    <row r="115" spans="3:3" ht="14.25" customHeight="1" x14ac:dyDescent="0.3">
      <c r="C115" s="54"/>
    </row>
    <row r="116" spans="3:3" ht="14.25" customHeight="1" x14ac:dyDescent="0.3">
      <c r="C116" s="54"/>
    </row>
    <row r="117" spans="3:3" ht="14.25" customHeight="1" x14ac:dyDescent="0.3">
      <c r="C117" s="54"/>
    </row>
    <row r="118" spans="3:3" ht="14.25" customHeight="1" x14ac:dyDescent="0.3">
      <c r="C118" s="54"/>
    </row>
    <row r="119" spans="3:3" ht="14.25" customHeight="1" x14ac:dyDescent="0.3">
      <c r="C119" s="54"/>
    </row>
    <row r="120" spans="3:3" ht="14.25" customHeight="1" x14ac:dyDescent="0.3">
      <c r="C120" s="54"/>
    </row>
    <row r="121" spans="3:3" ht="14.25" customHeight="1" x14ac:dyDescent="0.3">
      <c r="C121" s="54"/>
    </row>
    <row r="122" spans="3:3" ht="14.25" customHeight="1" x14ac:dyDescent="0.3">
      <c r="C122" s="54"/>
    </row>
    <row r="123" spans="3:3" ht="14.25" customHeight="1" x14ac:dyDescent="0.3">
      <c r="C123" s="54"/>
    </row>
    <row r="124" spans="3:3" ht="14.25" customHeight="1" x14ac:dyDescent="0.3">
      <c r="C124" s="54"/>
    </row>
    <row r="125" spans="3:3" ht="14.25" customHeight="1" x14ac:dyDescent="0.3">
      <c r="C125" s="54"/>
    </row>
    <row r="126" spans="3:3" ht="14.25" customHeight="1" x14ac:dyDescent="0.3">
      <c r="C126" s="54"/>
    </row>
    <row r="127" spans="3:3" ht="14.25" customHeight="1" x14ac:dyDescent="0.3">
      <c r="C127" s="54"/>
    </row>
    <row r="128" spans="3:3" ht="14.25" customHeight="1" x14ac:dyDescent="0.3">
      <c r="C128" s="54"/>
    </row>
    <row r="129" spans="3:3" ht="14.25" customHeight="1" x14ac:dyDescent="0.3">
      <c r="C129" s="54"/>
    </row>
    <row r="130" spans="3:3" ht="14.25" customHeight="1" x14ac:dyDescent="0.3">
      <c r="C130" s="54"/>
    </row>
    <row r="131" spans="3:3" ht="14.25" customHeight="1" x14ac:dyDescent="0.3">
      <c r="C131" s="54"/>
    </row>
    <row r="132" spans="3:3" ht="14.25" customHeight="1" x14ac:dyDescent="0.3">
      <c r="C132" s="54"/>
    </row>
    <row r="133" spans="3:3" ht="14.25" customHeight="1" x14ac:dyDescent="0.3">
      <c r="C133" s="54"/>
    </row>
    <row r="134" spans="3:3" ht="14.25" customHeight="1" x14ac:dyDescent="0.3">
      <c r="C134" s="54"/>
    </row>
    <row r="135" spans="3:3" ht="14.25" customHeight="1" x14ac:dyDescent="0.3">
      <c r="C135" s="54"/>
    </row>
    <row r="136" spans="3:3" ht="14.25" customHeight="1" x14ac:dyDescent="0.3">
      <c r="C136" s="54"/>
    </row>
    <row r="137" spans="3:3" ht="14.25" customHeight="1" x14ac:dyDescent="0.3">
      <c r="C137" s="54"/>
    </row>
    <row r="138" spans="3:3" ht="14.25" customHeight="1" x14ac:dyDescent="0.3">
      <c r="C138" s="54"/>
    </row>
    <row r="139" spans="3:3" ht="14.25" customHeight="1" x14ac:dyDescent="0.3">
      <c r="C139" s="54"/>
    </row>
    <row r="140" spans="3:3" ht="14.25" customHeight="1" x14ac:dyDescent="0.3">
      <c r="C140" s="54"/>
    </row>
    <row r="141" spans="3:3" ht="14.25" customHeight="1" x14ac:dyDescent="0.3">
      <c r="C141" s="54"/>
    </row>
    <row r="142" spans="3:3" ht="14.25" customHeight="1" x14ac:dyDescent="0.3">
      <c r="C142" s="54"/>
    </row>
    <row r="143" spans="3:3" ht="14.25" customHeight="1" x14ac:dyDescent="0.3">
      <c r="C143" s="54"/>
    </row>
    <row r="144" spans="3:3" ht="14.25" customHeight="1" x14ac:dyDescent="0.3">
      <c r="C144" s="54"/>
    </row>
    <row r="145" spans="3:3" ht="14.25" customHeight="1" x14ac:dyDescent="0.3">
      <c r="C145" s="54"/>
    </row>
    <row r="146" spans="3:3" ht="14.25" customHeight="1" x14ac:dyDescent="0.3">
      <c r="C146" s="54"/>
    </row>
    <row r="147" spans="3:3" ht="14.25" customHeight="1" x14ac:dyDescent="0.3">
      <c r="C147" s="54"/>
    </row>
    <row r="148" spans="3:3" ht="14.25" customHeight="1" x14ac:dyDescent="0.3">
      <c r="C148" s="54"/>
    </row>
    <row r="149" spans="3:3" ht="14.25" customHeight="1" x14ac:dyDescent="0.3">
      <c r="C149" s="54"/>
    </row>
    <row r="150" spans="3:3" ht="14.25" customHeight="1" x14ac:dyDescent="0.3">
      <c r="C150" s="54"/>
    </row>
    <row r="151" spans="3:3" ht="14.25" customHeight="1" x14ac:dyDescent="0.3">
      <c r="C151" s="54"/>
    </row>
    <row r="152" spans="3:3" ht="14.25" customHeight="1" x14ac:dyDescent="0.3">
      <c r="C152" s="54"/>
    </row>
    <row r="153" spans="3:3" ht="14.25" customHeight="1" x14ac:dyDescent="0.3">
      <c r="C153" s="54"/>
    </row>
    <row r="154" spans="3:3" ht="14.25" customHeight="1" x14ac:dyDescent="0.3">
      <c r="C154" s="54"/>
    </row>
    <row r="155" spans="3:3" ht="14.25" customHeight="1" x14ac:dyDescent="0.3">
      <c r="C155" s="54"/>
    </row>
    <row r="156" spans="3:3" ht="14.25" customHeight="1" x14ac:dyDescent="0.3">
      <c r="C156" s="54"/>
    </row>
    <row r="157" spans="3:3" ht="14.25" customHeight="1" x14ac:dyDescent="0.3">
      <c r="C157" s="54"/>
    </row>
    <row r="158" spans="3:3" ht="14.25" customHeight="1" x14ac:dyDescent="0.3">
      <c r="C158" s="54"/>
    </row>
    <row r="159" spans="3:3" ht="14.25" customHeight="1" x14ac:dyDescent="0.3">
      <c r="C159" s="54"/>
    </row>
    <row r="160" spans="3:3" ht="14.25" customHeight="1" x14ac:dyDescent="0.3">
      <c r="C160" s="54"/>
    </row>
    <row r="161" spans="3:3" ht="14.25" customHeight="1" x14ac:dyDescent="0.3">
      <c r="C161" s="54"/>
    </row>
    <row r="162" spans="3:3" ht="14.25" customHeight="1" x14ac:dyDescent="0.3">
      <c r="C162" s="54"/>
    </row>
    <row r="163" spans="3:3" ht="14.25" customHeight="1" x14ac:dyDescent="0.3">
      <c r="C163" s="54"/>
    </row>
    <row r="164" spans="3:3" ht="14.25" customHeight="1" x14ac:dyDescent="0.3">
      <c r="C164" s="54"/>
    </row>
    <row r="165" spans="3:3" ht="14.25" customHeight="1" x14ac:dyDescent="0.3">
      <c r="C165" s="54"/>
    </row>
    <row r="166" spans="3:3" ht="14.25" customHeight="1" x14ac:dyDescent="0.3">
      <c r="C166" s="54"/>
    </row>
    <row r="167" spans="3:3" ht="14.25" customHeight="1" x14ac:dyDescent="0.3">
      <c r="C167" s="54"/>
    </row>
    <row r="168" spans="3:3" ht="14.25" customHeight="1" x14ac:dyDescent="0.3">
      <c r="C168" s="54"/>
    </row>
    <row r="169" spans="3:3" ht="14.25" customHeight="1" x14ac:dyDescent="0.3">
      <c r="C169" s="54"/>
    </row>
    <row r="170" spans="3:3" ht="14.25" customHeight="1" x14ac:dyDescent="0.3">
      <c r="C170" s="54"/>
    </row>
    <row r="171" spans="3:3" ht="14.25" customHeight="1" x14ac:dyDescent="0.3">
      <c r="C171" s="54"/>
    </row>
    <row r="172" spans="3:3" ht="14.25" customHeight="1" x14ac:dyDescent="0.3">
      <c r="C172" s="54"/>
    </row>
    <row r="173" spans="3:3" ht="14.25" customHeight="1" x14ac:dyDescent="0.3">
      <c r="C173" s="54"/>
    </row>
    <row r="174" spans="3:3" ht="14.25" customHeight="1" x14ac:dyDescent="0.3">
      <c r="C174" s="54"/>
    </row>
    <row r="175" spans="3:3" ht="14.25" customHeight="1" x14ac:dyDescent="0.3">
      <c r="C175" s="54"/>
    </row>
    <row r="176" spans="3:3" ht="14.25" customHeight="1" x14ac:dyDescent="0.3">
      <c r="C176" s="54"/>
    </row>
    <row r="177" spans="3:3" ht="14.25" customHeight="1" x14ac:dyDescent="0.3">
      <c r="C177" s="54"/>
    </row>
    <row r="178" spans="3:3" ht="14.25" customHeight="1" x14ac:dyDescent="0.3">
      <c r="C178" s="54"/>
    </row>
    <row r="179" spans="3:3" ht="14.25" customHeight="1" x14ac:dyDescent="0.3">
      <c r="C179" s="54"/>
    </row>
    <row r="180" spans="3:3" ht="14.25" customHeight="1" x14ac:dyDescent="0.3">
      <c r="C180" s="54"/>
    </row>
    <row r="181" spans="3:3" ht="14.25" customHeight="1" x14ac:dyDescent="0.3">
      <c r="C181" s="54"/>
    </row>
    <row r="182" spans="3:3" ht="14.25" customHeight="1" x14ac:dyDescent="0.3">
      <c r="C182" s="54"/>
    </row>
    <row r="183" spans="3:3" ht="14.25" customHeight="1" x14ac:dyDescent="0.3">
      <c r="C183" s="54"/>
    </row>
    <row r="184" spans="3:3" ht="14.25" customHeight="1" x14ac:dyDescent="0.3">
      <c r="C184" s="54"/>
    </row>
    <row r="185" spans="3:3" ht="14.25" customHeight="1" x14ac:dyDescent="0.3">
      <c r="C185" s="54"/>
    </row>
    <row r="186" spans="3:3" ht="14.25" customHeight="1" x14ac:dyDescent="0.3">
      <c r="C186" s="54"/>
    </row>
    <row r="187" spans="3:3" ht="14.25" customHeight="1" x14ac:dyDescent="0.3">
      <c r="C187" s="54"/>
    </row>
    <row r="188" spans="3:3" ht="14.25" customHeight="1" x14ac:dyDescent="0.3">
      <c r="C188" s="54"/>
    </row>
    <row r="189" spans="3:3" ht="14.25" customHeight="1" x14ac:dyDescent="0.3">
      <c r="C189" s="54"/>
    </row>
    <row r="190" spans="3:3" ht="14.25" customHeight="1" x14ac:dyDescent="0.3">
      <c r="C190" s="54"/>
    </row>
    <row r="191" spans="3:3" ht="14.25" customHeight="1" x14ac:dyDescent="0.3">
      <c r="C191" s="54"/>
    </row>
    <row r="192" spans="3:3" ht="14.25" customHeight="1" x14ac:dyDescent="0.3">
      <c r="C192" s="54"/>
    </row>
    <row r="193" spans="3:3" ht="14.25" customHeight="1" x14ac:dyDescent="0.3">
      <c r="C193" s="54"/>
    </row>
    <row r="194" spans="3:3" ht="14.25" customHeight="1" x14ac:dyDescent="0.3">
      <c r="C194" s="54"/>
    </row>
    <row r="195" spans="3:3" ht="14.25" customHeight="1" x14ac:dyDescent="0.3">
      <c r="C195" s="54"/>
    </row>
    <row r="196" spans="3:3" ht="14.25" customHeight="1" x14ac:dyDescent="0.3">
      <c r="C196" s="54"/>
    </row>
    <row r="197" spans="3:3" ht="14.25" customHeight="1" x14ac:dyDescent="0.3">
      <c r="C197" s="54"/>
    </row>
    <row r="198" spans="3:3" ht="14.25" customHeight="1" x14ac:dyDescent="0.3">
      <c r="C198" s="54"/>
    </row>
    <row r="199" spans="3:3" ht="14.25" customHeight="1" x14ac:dyDescent="0.3">
      <c r="C199" s="54"/>
    </row>
    <row r="200" spans="3:3" ht="14.25" customHeight="1" x14ac:dyDescent="0.3">
      <c r="C200" s="54"/>
    </row>
    <row r="201" spans="3:3" ht="14.25" customHeight="1" x14ac:dyDescent="0.3">
      <c r="C201" s="54"/>
    </row>
    <row r="202" spans="3:3" ht="14.25" customHeight="1" x14ac:dyDescent="0.3">
      <c r="C202" s="54"/>
    </row>
    <row r="203" spans="3:3" ht="14.25" customHeight="1" x14ac:dyDescent="0.3">
      <c r="C203" s="54"/>
    </row>
    <row r="204" spans="3:3" ht="14.25" customHeight="1" x14ac:dyDescent="0.3">
      <c r="C204" s="54"/>
    </row>
    <row r="205" spans="3:3" ht="14.25" customHeight="1" x14ac:dyDescent="0.3">
      <c r="C205" s="54"/>
    </row>
    <row r="206" spans="3:3" ht="14.25" customHeight="1" x14ac:dyDescent="0.3">
      <c r="C206" s="54"/>
    </row>
    <row r="207" spans="3:3" ht="14.25" customHeight="1" x14ac:dyDescent="0.3">
      <c r="C207" s="54"/>
    </row>
    <row r="208" spans="3:3" ht="14.25" customHeight="1" x14ac:dyDescent="0.3">
      <c r="C208" s="54"/>
    </row>
    <row r="209" spans="3:3" ht="14.25" customHeight="1" x14ac:dyDescent="0.3">
      <c r="C209" s="54"/>
    </row>
    <row r="210" spans="3:3" ht="14.25" customHeight="1" x14ac:dyDescent="0.3">
      <c r="C210" s="54"/>
    </row>
    <row r="211" spans="3:3" ht="14.25" customHeight="1" x14ac:dyDescent="0.3">
      <c r="C211" s="54"/>
    </row>
    <row r="212" spans="3:3" ht="14.25" customHeight="1" x14ac:dyDescent="0.3">
      <c r="C212" s="54"/>
    </row>
    <row r="213" spans="3:3" ht="14.25" customHeight="1" x14ac:dyDescent="0.3">
      <c r="C213" s="54"/>
    </row>
    <row r="214" spans="3:3" ht="14.25" customHeight="1" x14ac:dyDescent="0.3">
      <c r="C214" s="54"/>
    </row>
    <row r="215" spans="3:3" ht="14.25" customHeight="1" x14ac:dyDescent="0.3">
      <c r="C215" s="54"/>
    </row>
    <row r="216" spans="3:3" ht="14.25" customHeight="1" x14ac:dyDescent="0.3">
      <c r="C216" s="54"/>
    </row>
    <row r="217" spans="3:3" ht="14.25" customHeight="1" x14ac:dyDescent="0.3">
      <c r="C217" s="54"/>
    </row>
    <row r="218" spans="3:3" ht="14.25" customHeight="1" x14ac:dyDescent="0.3">
      <c r="C218" s="54"/>
    </row>
    <row r="219" spans="3:3" ht="14.25" customHeight="1" x14ac:dyDescent="0.3">
      <c r="C219" s="54"/>
    </row>
    <row r="220" spans="3:3" ht="14.25" customHeight="1" x14ac:dyDescent="0.3">
      <c r="C220" s="54"/>
    </row>
    <row r="221" spans="3:3" ht="14.25" customHeight="1" x14ac:dyDescent="0.3">
      <c r="C221" s="54"/>
    </row>
    <row r="222" spans="3:3" ht="14.25" customHeight="1" x14ac:dyDescent="0.3">
      <c r="C222" s="54"/>
    </row>
    <row r="223" spans="3:3" ht="14.25" customHeight="1" x14ac:dyDescent="0.3">
      <c r="C223" s="54"/>
    </row>
    <row r="224" spans="3:3" ht="14.25" customHeight="1" x14ac:dyDescent="0.3">
      <c r="C224" s="54"/>
    </row>
    <row r="225" spans="3:3" ht="14.25" customHeight="1" x14ac:dyDescent="0.3">
      <c r="C225" s="54"/>
    </row>
    <row r="226" spans="3:3" ht="14.25" customHeight="1" x14ac:dyDescent="0.3">
      <c r="C226" s="54"/>
    </row>
    <row r="227" spans="3:3" ht="14.25" customHeight="1" x14ac:dyDescent="0.3">
      <c r="C227" s="54"/>
    </row>
    <row r="228" spans="3:3" ht="14.25" customHeight="1" x14ac:dyDescent="0.3">
      <c r="C228" s="54"/>
    </row>
    <row r="229" spans="3:3" ht="14.25" customHeight="1" x14ac:dyDescent="0.3">
      <c r="C229" s="54"/>
    </row>
    <row r="230" spans="3:3" ht="14.25" customHeight="1" x14ac:dyDescent="0.3">
      <c r="C230" s="54"/>
    </row>
    <row r="231" spans="3:3" ht="14.25" customHeight="1" x14ac:dyDescent="0.3">
      <c r="C231" s="54"/>
    </row>
    <row r="232" spans="3:3" ht="14.25" customHeight="1" x14ac:dyDescent="0.3">
      <c r="C232" s="54"/>
    </row>
    <row r="233" spans="3:3" ht="14.25" customHeight="1" x14ac:dyDescent="0.3">
      <c r="C233" s="54"/>
    </row>
    <row r="234" spans="3:3" ht="14.25" customHeight="1" x14ac:dyDescent="0.3">
      <c r="C234" s="54"/>
    </row>
    <row r="235" spans="3:3" ht="14.25" customHeight="1" x14ac:dyDescent="0.3">
      <c r="C235" s="54"/>
    </row>
    <row r="236" spans="3:3" ht="14.25" customHeight="1" x14ac:dyDescent="0.3">
      <c r="C236" s="54"/>
    </row>
    <row r="237" spans="3:3" ht="14.25" customHeight="1" x14ac:dyDescent="0.3">
      <c r="C237" s="54"/>
    </row>
    <row r="238" spans="3:3" ht="14.25" customHeight="1" x14ac:dyDescent="0.3">
      <c r="C238" s="54"/>
    </row>
    <row r="239" spans="3:3" ht="14.25" customHeight="1" x14ac:dyDescent="0.3">
      <c r="C239" s="54"/>
    </row>
    <row r="240" spans="3:3" ht="14.25" customHeight="1" x14ac:dyDescent="0.3">
      <c r="C240" s="54"/>
    </row>
    <row r="241" spans="3:3" ht="14.25" customHeight="1" x14ac:dyDescent="0.3">
      <c r="C241" s="54"/>
    </row>
    <row r="242" spans="3:3" ht="14.25" customHeight="1" x14ac:dyDescent="0.3">
      <c r="C242" s="54"/>
    </row>
    <row r="243" spans="3:3" ht="14.25" customHeight="1" x14ac:dyDescent="0.3">
      <c r="C243" s="54"/>
    </row>
    <row r="244" spans="3:3" ht="14.25" customHeight="1" x14ac:dyDescent="0.3">
      <c r="C244" s="54"/>
    </row>
    <row r="245" spans="3:3" ht="14.25" customHeight="1" x14ac:dyDescent="0.3">
      <c r="C245" s="54"/>
    </row>
    <row r="246" spans="3:3" ht="14.25" customHeight="1" x14ac:dyDescent="0.3">
      <c r="C246" s="54"/>
    </row>
    <row r="247" spans="3:3" ht="14.25" customHeight="1" x14ac:dyDescent="0.3">
      <c r="C247" s="54"/>
    </row>
    <row r="248" spans="3:3" ht="14.25" customHeight="1" x14ac:dyDescent="0.3">
      <c r="C248" s="54"/>
    </row>
    <row r="249" spans="3:3" ht="14.25" customHeight="1" x14ac:dyDescent="0.3">
      <c r="C249" s="54"/>
    </row>
    <row r="250" spans="3:3" ht="14.25" customHeight="1" x14ac:dyDescent="0.3">
      <c r="C250" s="54"/>
    </row>
    <row r="251" spans="3:3" ht="14.25" customHeight="1" x14ac:dyDescent="0.3">
      <c r="C251" s="54"/>
    </row>
    <row r="252" spans="3:3" ht="14.25" customHeight="1" x14ac:dyDescent="0.3">
      <c r="C252" s="54"/>
    </row>
    <row r="253" spans="3:3" ht="14.25" customHeight="1" x14ac:dyDescent="0.3">
      <c r="C253" s="54"/>
    </row>
    <row r="254" spans="3:3" ht="14.25" customHeight="1" x14ac:dyDescent="0.3">
      <c r="C254" s="54"/>
    </row>
    <row r="255" spans="3:3" ht="14.25" customHeight="1" x14ac:dyDescent="0.3">
      <c r="C255" s="54"/>
    </row>
    <row r="256" spans="3:3" ht="14.25" customHeight="1" x14ac:dyDescent="0.3">
      <c r="C256" s="54"/>
    </row>
    <row r="257" spans="3:3" ht="14.25" customHeight="1" x14ac:dyDescent="0.3">
      <c r="C257" s="54"/>
    </row>
    <row r="258" spans="3:3" ht="14.25" customHeight="1" x14ac:dyDescent="0.3">
      <c r="C258" s="54"/>
    </row>
    <row r="259" spans="3:3" ht="14.25" customHeight="1" x14ac:dyDescent="0.3">
      <c r="C259" s="54"/>
    </row>
    <row r="260" spans="3:3" ht="14.25" customHeight="1" x14ac:dyDescent="0.3">
      <c r="C260" s="54"/>
    </row>
    <row r="261" spans="3:3" ht="14.25" customHeight="1" x14ac:dyDescent="0.3">
      <c r="C261" s="54"/>
    </row>
    <row r="262" spans="3:3" ht="14.25" customHeight="1" x14ac:dyDescent="0.3">
      <c r="C262" s="54"/>
    </row>
    <row r="263" spans="3:3" ht="14.25" customHeight="1" x14ac:dyDescent="0.3">
      <c r="C263" s="54"/>
    </row>
    <row r="264" spans="3:3" ht="14.25" customHeight="1" x14ac:dyDescent="0.3">
      <c r="C264" s="54"/>
    </row>
    <row r="265" spans="3:3" ht="14.25" customHeight="1" x14ac:dyDescent="0.3">
      <c r="C265" s="54"/>
    </row>
    <row r="266" spans="3:3" ht="14.25" customHeight="1" x14ac:dyDescent="0.3">
      <c r="C266" s="54"/>
    </row>
    <row r="267" spans="3:3" ht="14.25" customHeight="1" x14ac:dyDescent="0.3">
      <c r="C267" s="54"/>
    </row>
    <row r="268" spans="3:3" ht="14.25" customHeight="1" x14ac:dyDescent="0.3">
      <c r="C268" s="54"/>
    </row>
    <row r="269" spans="3:3" ht="14.25" customHeight="1" x14ac:dyDescent="0.3">
      <c r="C269" s="54"/>
    </row>
    <row r="270" spans="3:3" ht="14.25" customHeight="1" x14ac:dyDescent="0.3">
      <c r="C270" s="54"/>
    </row>
    <row r="271" spans="3:3" ht="14.25" customHeight="1" x14ac:dyDescent="0.3">
      <c r="C271" s="54"/>
    </row>
    <row r="272" spans="3:3" ht="14.25" customHeight="1" x14ac:dyDescent="0.3">
      <c r="C272" s="54"/>
    </row>
    <row r="273" spans="3:3" ht="14.25" customHeight="1" x14ac:dyDescent="0.3">
      <c r="C273" s="54"/>
    </row>
    <row r="274" spans="3:3" ht="14.25" customHeight="1" x14ac:dyDescent="0.3">
      <c r="C274" s="54"/>
    </row>
    <row r="275" spans="3:3" ht="14.25" customHeight="1" x14ac:dyDescent="0.3">
      <c r="C275" s="54"/>
    </row>
    <row r="276" spans="3:3" ht="14.25" customHeight="1" x14ac:dyDescent="0.3">
      <c r="C276" s="54"/>
    </row>
    <row r="277" spans="3:3" ht="14.25" customHeight="1" x14ac:dyDescent="0.3">
      <c r="C277" s="54"/>
    </row>
    <row r="278" spans="3:3" ht="14.25" customHeight="1" x14ac:dyDescent="0.3">
      <c r="C278" s="54"/>
    </row>
    <row r="279" spans="3:3" ht="14.25" customHeight="1" x14ac:dyDescent="0.3">
      <c r="C279" s="54"/>
    </row>
    <row r="280" spans="3:3" ht="14.25" customHeight="1" x14ac:dyDescent="0.3">
      <c r="C280" s="54"/>
    </row>
    <row r="281" spans="3:3" ht="14.25" customHeight="1" x14ac:dyDescent="0.3">
      <c r="C281" s="54"/>
    </row>
    <row r="282" spans="3:3" ht="14.25" customHeight="1" x14ac:dyDescent="0.3">
      <c r="C282" s="54"/>
    </row>
    <row r="283" spans="3:3" ht="14.25" customHeight="1" x14ac:dyDescent="0.3">
      <c r="C283" s="54"/>
    </row>
    <row r="284" spans="3:3" ht="14.25" customHeight="1" x14ac:dyDescent="0.3">
      <c r="C284" s="54"/>
    </row>
    <row r="285" spans="3:3" ht="14.25" customHeight="1" x14ac:dyDescent="0.3">
      <c r="C285" s="54"/>
    </row>
    <row r="286" spans="3:3" ht="14.25" customHeight="1" x14ac:dyDescent="0.3">
      <c r="C286" s="54"/>
    </row>
    <row r="287" spans="3:3" ht="14.25" customHeight="1" x14ac:dyDescent="0.3">
      <c r="C287" s="54"/>
    </row>
    <row r="288" spans="3:3" ht="14.25" customHeight="1" x14ac:dyDescent="0.3">
      <c r="C288" s="54"/>
    </row>
    <row r="289" spans="3:3" ht="14.25" customHeight="1" x14ac:dyDescent="0.3">
      <c r="C289" s="54"/>
    </row>
    <row r="290" spans="3:3" ht="14.25" customHeight="1" x14ac:dyDescent="0.3">
      <c r="C290" s="54"/>
    </row>
    <row r="291" spans="3:3" ht="14.25" customHeight="1" x14ac:dyDescent="0.3">
      <c r="C291" s="54"/>
    </row>
    <row r="292" spans="3:3" ht="14.25" customHeight="1" x14ac:dyDescent="0.3">
      <c r="C292" s="54"/>
    </row>
    <row r="293" spans="3:3" ht="14.25" customHeight="1" x14ac:dyDescent="0.3">
      <c r="C293" s="54"/>
    </row>
    <row r="294" spans="3:3" ht="14.25" customHeight="1" x14ac:dyDescent="0.3">
      <c r="C294" s="54"/>
    </row>
    <row r="295" spans="3:3" ht="14.25" customHeight="1" x14ac:dyDescent="0.3">
      <c r="C295" s="54"/>
    </row>
    <row r="296" spans="3:3" ht="14.25" customHeight="1" x14ac:dyDescent="0.3">
      <c r="C296" s="54"/>
    </row>
    <row r="297" spans="3:3" ht="14.25" customHeight="1" x14ac:dyDescent="0.3">
      <c r="C297" s="54"/>
    </row>
    <row r="298" spans="3:3" ht="14.25" customHeight="1" x14ac:dyDescent="0.3">
      <c r="C298" s="54"/>
    </row>
    <row r="299" spans="3:3" ht="14.25" customHeight="1" x14ac:dyDescent="0.3">
      <c r="C299" s="54"/>
    </row>
    <row r="300" spans="3:3" ht="14.25" customHeight="1" x14ac:dyDescent="0.3">
      <c r="C300" s="54"/>
    </row>
    <row r="301" spans="3:3" ht="14.25" customHeight="1" x14ac:dyDescent="0.3">
      <c r="C301" s="54"/>
    </row>
    <row r="302" spans="3:3" ht="14.25" customHeight="1" x14ac:dyDescent="0.3">
      <c r="C302" s="54"/>
    </row>
    <row r="303" spans="3:3" ht="14.25" customHeight="1" x14ac:dyDescent="0.3">
      <c r="C303" s="54"/>
    </row>
    <row r="304" spans="3:3" ht="14.25" customHeight="1" x14ac:dyDescent="0.3">
      <c r="C304" s="54"/>
    </row>
    <row r="305" spans="3:3" ht="14.25" customHeight="1" x14ac:dyDescent="0.3">
      <c r="C305" s="54"/>
    </row>
    <row r="306" spans="3:3" ht="14.25" customHeight="1" x14ac:dyDescent="0.3">
      <c r="C306" s="54"/>
    </row>
    <row r="307" spans="3:3" ht="14.25" customHeight="1" x14ac:dyDescent="0.3">
      <c r="C307" s="54"/>
    </row>
    <row r="308" spans="3:3" ht="14.25" customHeight="1" x14ac:dyDescent="0.3">
      <c r="C308" s="54"/>
    </row>
    <row r="309" spans="3:3" ht="14.25" customHeight="1" x14ac:dyDescent="0.3">
      <c r="C309" s="54"/>
    </row>
    <row r="310" spans="3:3" ht="14.25" customHeight="1" x14ac:dyDescent="0.3">
      <c r="C310" s="54"/>
    </row>
    <row r="311" spans="3:3" ht="14.25" customHeight="1" x14ac:dyDescent="0.3">
      <c r="C311" s="54"/>
    </row>
    <row r="312" spans="3:3" ht="14.25" customHeight="1" x14ac:dyDescent="0.3">
      <c r="C312" s="54"/>
    </row>
    <row r="313" spans="3:3" ht="14.25" customHeight="1" x14ac:dyDescent="0.3">
      <c r="C313" s="54"/>
    </row>
    <row r="314" spans="3:3" ht="14.25" customHeight="1" x14ac:dyDescent="0.3">
      <c r="C314" s="54"/>
    </row>
    <row r="315" spans="3:3" ht="14.25" customHeight="1" x14ac:dyDescent="0.3">
      <c r="C315" s="54"/>
    </row>
    <row r="316" spans="3:3" ht="14.25" customHeight="1" x14ac:dyDescent="0.3">
      <c r="C316" s="54"/>
    </row>
    <row r="317" spans="3:3" ht="14.25" customHeight="1" x14ac:dyDescent="0.3">
      <c r="C317" s="54"/>
    </row>
    <row r="318" spans="3:3" ht="14.25" customHeight="1" x14ac:dyDescent="0.3">
      <c r="C318" s="54"/>
    </row>
    <row r="319" spans="3:3" ht="14.25" customHeight="1" x14ac:dyDescent="0.3">
      <c r="C319" s="54"/>
    </row>
    <row r="320" spans="3:3" ht="14.25" customHeight="1" x14ac:dyDescent="0.3">
      <c r="C320" s="54"/>
    </row>
    <row r="321" spans="3:3" ht="14.25" customHeight="1" x14ac:dyDescent="0.3">
      <c r="C321" s="54"/>
    </row>
    <row r="322" spans="3:3" ht="14.25" customHeight="1" x14ac:dyDescent="0.3">
      <c r="C322" s="54"/>
    </row>
    <row r="323" spans="3:3" ht="14.25" customHeight="1" x14ac:dyDescent="0.3">
      <c r="C323" s="54"/>
    </row>
    <row r="324" spans="3:3" ht="14.25" customHeight="1" x14ac:dyDescent="0.3">
      <c r="C324" s="54"/>
    </row>
    <row r="325" spans="3:3" ht="14.25" customHeight="1" x14ac:dyDescent="0.3">
      <c r="C325" s="54"/>
    </row>
    <row r="326" spans="3:3" ht="14.25" customHeight="1" x14ac:dyDescent="0.3">
      <c r="C326" s="54"/>
    </row>
    <row r="327" spans="3:3" ht="14.25" customHeight="1" x14ac:dyDescent="0.3">
      <c r="C327" s="54"/>
    </row>
    <row r="328" spans="3:3" ht="14.25" customHeight="1" x14ac:dyDescent="0.3">
      <c r="C328" s="54"/>
    </row>
    <row r="329" spans="3:3" ht="14.25" customHeight="1" x14ac:dyDescent="0.3">
      <c r="C329" s="54"/>
    </row>
    <row r="330" spans="3:3" ht="14.25" customHeight="1" x14ac:dyDescent="0.3">
      <c r="C330" s="54"/>
    </row>
    <row r="331" spans="3:3" ht="14.25" customHeight="1" x14ac:dyDescent="0.3">
      <c r="C331" s="54"/>
    </row>
    <row r="332" spans="3:3" ht="14.25" customHeight="1" x14ac:dyDescent="0.3">
      <c r="C332" s="54"/>
    </row>
    <row r="333" spans="3:3" ht="14.25" customHeight="1" x14ac:dyDescent="0.3">
      <c r="C333" s="54"/>
    </row>
    <row r="334" spans="3:3" ht="14.25" customHeight="1" x14ac:dyDescent="0.3">
      <c r="C334" s="54"/>
    </row>
    <row r="335" spans="3:3" ht="14.25" customHeight="1" x14ac:dyDescent="0.3">
      <c r="C335" s="54"/>
    </row>
    <row r="336" spans="3:3" ht="14.25" customHeight="1" x14ac:dyDescent="0.3">
      <c r="C336" s="54"/>
    </row>
    <row r="337" spans="3:3" ht="14.25" customHeight="1" x14ac:dyDescent="0.3">
      <c r="C337" s="54"/>
    </row>
    <row r="338" spans="3:3" ht="14.25" customHeight="1" x14ac:dyDescent="0.3">
      <c r="C338" s="54"/>
    </row>
    <row r="339" spans="3:3" ht="14.25" customHeight="1" x14ac:dyDescent="0.3">
      <c r="C339" s="54"/>
    </row>
    <row r="340" spans="3:3" ht="14.25" customHeight="1" x14ac:dyDescent="0.3">
      <c r="C340" s="54"/>
    </row>
    <row r="341" spans="3:3" ht="14.25" customHeight="1" x14ac:dyDescent="0.3">
      <c r="C341" s="54"/>
    </row>
    <row r="342" spans="3:3" ht="14.25" customHeight="1" x14ac:dyDescent="0.3">
      <c r="C342" s="54"/>
    </row>
    <row r="343" spans="3:3" ht="14.25" customHeight="1" x14ac:dyDescent="0.3">
      <c r="C343" s="54"/>
    </row>
    <row r="344" spans="3:3" ht="14.25" customHeight="1" x14ac:dyDescent="0.3">
      <c r="C344" s="54"/>
    </row>
    <row r="345" spans="3:3" ht="14.25" customHeight="1" x14ac:dyDescent="0.3">
      <c r="C345" s="54"/>
    </row>
    <row r="346" spans="3:3" ht="14.25" customHeight="1" x14ac:dyDescent="0.3">
      <c r="C346" s="54"/>
    </row>
    <row r="347" spans="3:3" ht="14.25" customHeight="1" x14ac:dyDescent="0.3">
      <c r="C347" s="54"/>
    </row>
    <row r="348" spans="3:3" ht="14.25" customHeight="1" x14ac:dyDescent="0.3">
      <c r="C348" s="54"/>
    </row>
    <row r="349" spans="3:3" ht="14.25" customHeight="1" x14ac:dyDescent="0.3">
      <c r="C349" s="54"/>
    </row>
    <row r="350" spans="3:3" ht="14.25" customHeight="1" x14ac:dyDescent="0.3">
      <c r="C350" s="54"/>
    </row>
    <row r="351" spans="3:3" ht="14.25" customHeight="1" x14ac:dyDescent="0.3">
      <c r="C351" s="54"/>
    </row>
    <row r="352" spans="3:3" ht="14.25" customHeight="1" x14ac:dyDescent="0.3">
      <c r="C352" s="54"/>
    </row>
    <row r="353" spans="3:3" ht="14.25" customHeight="1" x14ac:dyDescent="0.3">
      <c r="C353" s="54"/>
    </row>
    <row r="354" spans="3:3" ht="14.25" customHeight="1" x14ac:dyDescent="0.3">
      <c r="C354" s="54"/>
    </row>
    <row r="355" spans="3:3" ht="14.25" customHeight="1" x14ac:dyDescent="0.3">
      <c r="C355" s="54"/>
    </row>
    <row r="356" spans="3:3" ht="14.25" customHeight="1" x14ac:dyDescent="0.3">
      <c r="C356" s="54"/>
    </row>
    <row r="357" spans="3:3" ht="14.25" customHeight="1" x14ac:dyDescent="0.3">
      <c r="C357" s="54"/>
    </row>
    <row r="358" spans="3:3" ht="14.25" customHeight="1" x14ac:dyDescent="0.3">
      <c r="C358" s="54"/>
    </row>
    <row r="359" spans="3:3" ht="14.25" customHeight="1" x14ac:dyDescent="0.3">
      <c r="C359" s="54"/>
    </row>
    <row r="360" spans="3:3" ht="14.25" customHeight="1" x14ac:dyDescent="0.3">
      <c r="C360" s="54"/>
    </row>
    <row r="361" spans="3:3" ht="14.25" customHeight="1" x14ac:dyDescent="0.3">
      <c r="C361" s="54"/>
    </row>
    <row r="362" spans="3:3" ht="14.25" customHeight="1" x14ac:dyDescent="0.3">
      <c r="C362" s="54"/>
    </row>
    <row r="363" spans="3:3" ht="14.25" customHeight="1" x14ac:dyDescent="0.3">
      <c r="C363" s="54"/>
    </row>
    <row r="364" spans="3:3" ht="14.25" customHeight="1" x14ac:dyDescent="0.3">
      <c r="C364" s="54"/>
    </row>
    <row r="365" spans="3:3" ht="14.25" customHeight="1" x14ac:dyDescent="0.3">
      <c r="C365" s="54"/>
    </row>
    <row r="366" spans="3:3" ht="14.25" customHeight="1" x14ac:dyDescent="0.3">
      <c r="C366" s="54"/>
    </row>
    <row r="367" spans="3:3" ht="14.25" customHeight="1" x14ac:dyDescent="0.3">
      <c r="C367" s="54"/>
    </row>
    <row r="368" spans="3:3" ht="14.25" customHeight="1" x14ac:dyDescent="0.3">
      <c r="C368" s="54"/>
    </row>
    <row r="369" spans="3:3" ht="14.25" customHeight="1" x14ac:dyDescent="0.3">
      <c r="C369" s="54"/>
    </row>
    <row r="370" spans="3:3" ht="14.25" customHeight="1" x14ac:dyDescent="0.3">
      <c r="C370" s="54"/>
    </row>
    <row r="371" spans="3:3" ht="14.25" customHeight="1" x14ac:dyDescent="0.3">
      <c r="C371" s="54"/>
    </row>
    <row r="372" spans="3:3" ht="14.25" customHeight="1" x14ac:dyDescent="0.3">
      <c r="C372" s="54"/>
    </row>
    <row r="373" spans="3:3" ht="14.25" customHeight="1" x14ac:dyDescent="0.3">
      <c r="C373" s="54"/>
    </row>
    <row r="374" spans="3:3" ht="14.25" customHeight="1" x14ac:dyDescent="0.3">
      <c r="C374" s="54"/>
    </row>
    <row r="375" spans="3:3" ht="14.25" customHeight="1" x14ac:dyDescent="0.3">
      <c r="C375" s="54"/>
    </row>
    <row r="376" spans="3:3" ht="14.25" customHeight="1" x14ac:dyDescent="0.3">
      <c r="C376" s="54"/>
    </row>
    <row r="377" spans="3:3" ht="14.25" customHeight="1" x14ac:dyDescent="0.3">
      <c r="C377" s="54"/>
    </row>
    <row r="378" spans="3:3" ht="14.25" customHeight="1" x14ac:dyDescent="0.3">
      <c r="C378" s="54"/>
    </row>
    <row r="379" spans="3:3" ht="14.25" customHeight="1" x14ac:dyDescent="0.3">
      <c r="C379" s="54"/>
    </row>
    <row r="380" spans="3:3" ht="14.25" customHeight="1" x14ac:dyDescent="0.3">
      <c r="C380" s="54"/>
    </row>
    <row r="381" spans="3:3" ht="14.25" customHeight="1" x14ac:dyDescent="0.3">
      <c r="C381" s="54"/>
    </row>
    <row r="382" spans="3:3" ht="14.25" customHeight="1" x14ac:dyDescent="0.3">
      <c r="C382" s="54"/>
    </row>
    <row r="383" spans="3:3" ht="14.25" customHeight="1" x14ac:dyDescent="0.3">
      <c r="C383" s="54"/>
    </row>
    <row r="384" spans="3:3" ht="14.25" customHeight="1" x14ac:dyDescent="0.3">
      <c r="C384" s="54"/>
    </row>
    <row r="385" spans="3:3" ht="14.25" customHeight="1" x14ac:dyDescent="0.3">
      <c r="C385" s="54"/>
    </row>
    <row r="386" spans="3:3" ht="14.25" customHeight="1" x14ac:dyDescent="0.3">
      <c r="C386" s="54"/>
    </row>
    <row r="387" spans="3:3" ht="14.25" customHeight="1" x14ac:dyDescent="0.3">
      <c r="C387" s="54"/>
    </row>
    <row r="388" spans="3:3" ht="14.25" customHeight="1" x14ac:dyDescent="0.3">
      <c r="C388" s="54"/>
    </row>
    <row r="389" spans="3:3" ht="14.25" customHeight="1" x14ac:dyDescent="0.3">
      <c r="C389" s="54"/>
    </row>
    <row r="390" spans="3:3" ht="14.25" customHeight="1" x14ac:dyDescent="0.3">
      <c r="C390" s="54"/>
    </row>
    <row r="391" spans="3:3" ht="14.25" customHeight="1" x14ac:dyDescent="0.3">
      <c r="C391" s="54"/>
    </row>
    <row r="392" spans="3:3" ht="14.25" customHeight="1" x14ac:dyDescent="0.3">
      <c r="C392" s="54"/>
    </row>
    <row r="393" spans="3:3" ht="14.25" customHeight="1" x14ac:dyDescent="0.3">
      <c r="C393" s="54"/>
    </row>
    <row r="394" spans="3:3" ht="14.25" customHeight="1" x14ac:dyDescent="0.3">
      <c r="C394" s="54"/>
    </row>
    <row r="395" spans="3:3" ht="14.25" customHeight="1" x14ac:dyDescent="0.3">
      <c r="C395" s="54"/>
    </row>
    <row r="396" spans="3:3" ht="14.25" customHeight="1" x14ac:dyDescent="0.3">
      <c r="C396" s="54"/>
    </row>
    <row r="397" spans="3:3" ht="14.25" customHeight="1" x14ac:dyDescent="0.3">
      <c r="C397" s="54"/>
    </row>
    <row r="398" spans="3:3" ht="14.25" customHeight="1" x14ac:dyDescent="0.3">
      <c r="C398" s="54"/>
    </row>
    <row r="399" spans="3:3" ht="14.25" customHeight="1" x14ac:dyDescent="0.3">
      <c r="C399" s="54"/>
    </row>
    <row r="400" spans="3:3" ht="14.25" customHeight="1" x14ac:dyDescent="0.3">
      <c r="C400" s="54"/>
    </row>
    <row r="401" spans="3:3" ht="14.25" customHeight="1" x14ac:dyDescent="0.3">
      <c r="C401" s="54"/>
    </row>
    <row r="402" spans="3:3" ht="14.25" customHeight="1" x14ac:dyDescent="0.3">
      <c r="C402" s="54"/>
    </row>
    <row r="403" spans="3:3" ht="14.25" customHeight="1" x14ac:dyDescent="0.3">
      <c r="C403" s="54"/>
    </row>
    <row r="404" spans="3:3" ht="14.25" customHeight="1" x14ac:dyDescent="0.3">
      <c r="C404" s="54"/>
    </row>
    <row r="405" spans="3:3" ht="14.25" customHeight="1" x14ac:dyDescent="0.3">
      <c r="C405" s="54"/>
    </row>
    <row r="406" spans="3:3" ht="14.25" customHeight="1" x14ac:dyDescent="0.3">
      <c r="C406" s="54"/>
    </row>
    <row r="407" spans="3:3" ht="14.25" customHeight="1" x14ac:dyDescent="0.3">
      <c r="C407" s="54"/>
    </row>
    <row r="408" spans="3:3" ht="14.25" customHeight="1" x14ac:dyDescent="0.3">
      <c r="C408" s="54"/>
    </row>
    <row r="409" spans="3:3" ht="14.25" customHeight="1" x14ac:dyDescent="0.3">
      <c r="C409" s="54"/>
    </row>
    <row r="410" spans="3:3" ht="14.25" customHeight="1" x14ac:dyDescent="0.3">
      <c r="C410" s="54"/>
    </row>
    <row r="411" spans="3:3" ht="14.25" customHeight="1" x14ac:dyDescent="0.3">
      <c r="C411" s="54"/>
    </row>
    <row r="412" spans="3:3" ht="14.25" customHeight="1" x14ac:dyDescent="0.3">
      <c r="C412" s="54"/>
    </row>
    <row r="413" spans="3:3" ht="14.25" customHeight="1" x14ac:dyDescent="0.3">
      <c r="C413" s="54"/>
    </row>
    <row r="414" spans="3:3" ht="14.25" customHeight="1" x14ac:dyDescent="0.3">
      <c r="C414" s="54"/>
    </row>
    <row r="415" spans="3:3" ht="14.25" customHeight="1" x14ac:dyDescent="0.3">
      <c r="C415" s="54"/>
    </row>
    <row r="416" spans="3:3" ht="14.25" customHeight="1" x14ac:dyDescent="0.3">
      <c r="C416" s="54"/>
    </row>
    <row r="417" spans="3:3" ht="14.25" customHeight="1" x14ac:dyDescent="0.3">
      <c r="C417" s="54"/>
    </row>
    <row r="418" spans="3:3" ht="14.25" customHeight="1" x14ac:dyDescent="0.3">
      <c r="C418" s="54"/>
    </row>
    <row r="419" spans="3:3" ht="14.25" customHeight="1" x14ac:dyDescent="0.3">
      <c r="C419" s="54"/>
    </row>
    <row r="420" spans="3:3" ht="14.25" customHeight="1" x14ac:dyDescent="0.3">
      <c r="C420" s="54"/>
    </row>
    <row r="421" spans="3:3" ht="14.25" customHeight="1" x14ac:dyDescent="0.3">
      <c r="C421" s="54"/>
    </row>
    <row r="422" spans="3:3" ht="14.25" customHeight="1" x14ac:dyDescent="0.3">
      <c r="C422" s="54"/>
    </row>
    <row r="423" spans="3:3" ht="14.25" customHeight="1" x14ac:dyDescent="0.3">
      <c r="C423" s="54"/>
    </row>
    <row r="424" spans="3:3" ht="14.25" customHeight="1" x14ac:dyDescent="0.3">
      <c r="C424" s="54"/>
    </row>
    <row r="425" spans="3:3" ht="14.25" customHeight="1" x14ac:dyDescent="0.3">
      <c r="C425" s="54"/>
    </row>
    <row r="426" spans="3:3" ht="14.25" customHeight="1" x14ac:dyDescent="0.3">
      <c r="C426" s="54"/>
    </row>
    <row r="427" spans="3:3" ht="14.25" customHeight="1" x14ac:dyDescent="0.3">
      <c r="C427" s="54"/>
    </row>
    <row r="428" spans="3:3" ht="14.25" customHeight="1" x14ac:dyDescent="0.3">
      <c r="C428" s="54"/>
    </row>
    <row r="429" spans="3:3" ht="14.25" customHeight="1" x14ac:dyDescent="0.3">
      <c r="C429" s="54"/>
    </row>
    <row r="430" spans="3:3" ht="14.25" customHeight="1" x14ac:dyDescent="0.3">
      <c r="C430" s="54"/>
    </row>
    <row r="431" spans="3:3" ht="14.25" customHeight="1" x14ac:dyDescent="0.3">
      <c r="C431" s="54"/>
    </row>
    <row r="432" spans="3:3" ht="14.25" customHeight="1" x14ac:dyDescent="0.3">
      <c r="C432" s="54"/>
    </row>
    <row r="433" spans="3:3" ht="14.25" customHeight="1" x14ac:dyDescent="0.3">
      <c r="C433" s="54"/>
    </row>
    <row r="434" spans="3:3" ht="14.25" customHeight="1" x14ac:dyDescent="0.3">
      <c r="C434" s="54"/>
    </row>
    <row r="435" spans="3:3" ht="14.25" customHeight="1" x14ac:dyDescent="0.3">
      <c r="C435" s="54"/>
    </row>
    <row r="436" spans="3:3" ht="14.25" customHeight="1" x14ac:dyDescent="0.3">
      <c r="C436" s="54"/>
    </row>
    <row r="437" spans="3:3" ht="14.25" customHeight="1" x14ac:dyDescent="0.3">
      <c r="C437" s="54"/>
    </row>
    <row r="438" spans="3:3" ht="14.25" customHeight="1" x14ac:dyDescent="0.3">
      <c r="C438" s="54"/>
    </row>
    <row r="439" spans="3:3" ht="14.25" customHeight="1" x14ac:dyDescent="0.3">
      <c r="C439" s="54"/>
    </row>
    <row r="440" spans="3:3" ht="14.25" customHeight="1" x14ac:dyDescent="0.3">
      <c r="C440" s="54"/>
    </row>
    <row r="441" spans="3:3" ht="14.25" customHeight="1" x14ac:dyDescent="0.3">
      <c r="C441" s="54"/>
    </row>
    <row r="442" spans="3:3" ht="14.25" customHeight="1" x14ac:dyDescent="0.3">
      <c r="C442" s="54"/>
    </row>
    <row r="443" spans="3:3" ht="14.25" customHeight="1" x14ac:dyDescent="0.3">
      <c r="C443" s="54"/>
    </row>
    <row r="444" spans="3:3" ht="14.25" customHeight="1" x14ac:dyDescent="0.3">
      <c r="C444" s="54"/>
    </row>
    <row r="445" spans="3:3" ht="14.25" customHeight="1" x14ac:dyDescent="0.3">
      <c r="C445" s="54"/>
    </row>
    <row r="446" spans="3:3" ht="14.25" customHeight="1" x14ac:dyDescent="0.3">
      <c r="C446" s="54"/>
    </row>
    <row r="447" spans="3:3" ht="14.25" customHeight="1" x14ac:dyDescent="0.3">
      <c r="C447" s="54"/>
    </row>
    <row r="448" spans="3:3" ht="14.25" customHeight="1" x14ac:dyDescent="0.3">
      <c r="C448" s="54"/>
    </row>
    <row r="449" spans="3:3" ht="14.25" customHeight="1" x14ac:dyDescent="0.3">
      <c r="C449" s="54"/>
    </row>
    <row r="450" spans="3:3" ht="14.25" customHeight="1" x14ac:dyDescent="0.3">
      <c r="C450" s="54"/>
    </row>
    <row r="451" spans="3:3" ht="14.25" customHeight="1" x14ac:dyDescent="0.3">
      <c r="C451" s="54"/>
    </row>
    <row r="452" spans="3:3" ht="14.25" customHeight="1" x14ac:dyDescent="0.3">
      <c r="C452" s="54"/>
    </row>
    <row r="453" spans="3:3" ht="14.25" customHeight="1" x14ac:dyDescent="0.3">
      <c r="C453" s="54"/>
    </row>
    <row r="454" spans="3:3" ht="14.25" customHeight="1" x14ac:dyDescent="0.3">
      <c r="C454" s="54"/>
    </row>
    <row r="455" spans="3:3" ht="14.25" customHeight="1" x14ac:dyDescent="0.3">
      <c r="C455" s="54"/>
    </row>
    <row r="456" spans="3:3" ht="14.25" customHeight="1" x14ac:dyDescent="0.3">
      <c r="C456" s="54"/>
    </row>
    <row r="457" spans="3:3" ht="14.25" customHeight="1" x14ac:dyDescent="0.3">
      <c r="C457" s="54"/>
    </row>
    <row r="458" spans="3:3" ht="14.25" customHeight="1" x14ac:dyDescent="0.3">
      <c r="C458" s="54"/>
    </row>
    <row r="459" spans="3:3" ht="14.25" customHeight="1" x14ac:dyDescent="0.3">
      <c r="C459" s="54"/>
    </row>
    <row r="460" spans="3:3" ht="14.25" customHeight="1" x14ac:dyDescent="0.3">
      <c r="C460" s="54"/>
    </row>
    <row r="461" spans="3:3" ht="14.25" customHeight="1" x14ac:dyDescent="0.3">
      <c r="C461" s="54"/>
    </row>
    <row r="462" spans="3:3" ht="14.25" customHeight="1" x14ac:dyDescent="0.3">
      <c r="C462" s="54"/>
    </row>
    <row r="463" spans="3:3" ht="14.25" customHeight="1" x14ac:dyDescent="0.3">
      <c r="C463" s="54"/>
    </row>
    <row r="464" spans="3:3" ht="14.25" customHeight="1" x14ac:dyDescent="0.3">
      <c r="C464" s="54"/>
    </row>
    <row r="465" spans="3:3" ht="14.25" customHeight="1" x14ac:dyDescent="0.3">
      <c r="C465" s="54"/>
    </row>
    <row r="466" spans="3:3" ht="14.25" customHeight="1" x14ac:dyDescent="0.3">
      <c r="C466" s="54"/>
    </row>
    <row r="467" spans="3:3" ht="14.25" customHeight="1" x14ac:dyDescent="0.3">
      <c r="C467" s="54"/>
    </row>
    <row r="468" spans="3:3" ht="14.25" customHeight="1" x14ac:dyDescent="0.3">
      <c r="C468" s="54"/>
    </row>
    <row r="469" spans="3:3" ht="14.25" customHeight="1" x14ac:dyDescent="0.3">
      <c r="C469" s="54"/>
    </row>
    <row r="470" spans="3:3" ht="14.25" customHeight="1" x14ac:dyDescent="0.3">
      <c r="C470" s="54"/>
    </row>
    <row r="471" spans="3:3" ht="14.25" customHeight="1" x14ac:dyDescent="0.3">
      <c r="C471" s="54"/>
    </row>
    <row r="472" spans="3:3" ht="14.25" customHeight="1" x14ac:dyDescent="0.3">
      <c r="C472" s="54"/>
    </row>
    <row r="473" spans="3:3" ht="14.25" customHeight="1" x14ac:dyDescent="0.3">
      <c r="C473" s="54"/>
    </row>
    <row r="474" spans="3:3" ht="14.25" customHeight="1" x14ac:dyDescent="0.3">
      <c r="C474" s="54"/>
    </row>
    <row r="475" spans="3:3" ht="14.25" customHeight="1" x14ac:dyDescent="0.3">
      <c r="C475" s="54"/>
    </row>
    <row r="476" spans="3:3" ht="14.25" customHeight="1" x14ac:dyDescent="0.3">
      <c r="C476" s="54"/>
    </row>
    <row r="477" spans="3:3" ht="14.25" customHeight="1" x14ac:dyDescent="0.3">
      <c r="C477" s="54"/>
    </row>
    <row r="478" spans="3:3" ht="14.25" customHeight="1" x14ac:dyDescent="0.3">
      <c r="C478" s="54"/>
    </row>
    <row r="479" spans="3:3" ht="14.25" customHeight="1" x14ac:dyDescent="0.3">
      <c r="C479" s="54"/>
    </row>
    <row r="480" spans="3:3" ht="14.25" customHeight="1" x14ac:dyDescent="0.3">
      <c r="C480" s="54"/>
    </row>
    <row r="481" spans="3:3" ht="14.25" customHeight="1" x14ac:dyDescent="0.3">
      <c r="C481" s="54"/>
    </row>
    <row r="482" spans="3:3" ht="14.25" customHeight="1" x14ac:dyDescent="0.3">
      <c r="C482" s="54"/>
    </row>
    <row r="483" spans="3:3" ht="14.25" customHeight="1" x14ac:dyDescent="0.3">
      <c r="C483" s="54"/>
    </row>
    <row r="484" spans="3:3" ht="14.25" customHeight="1" x14ac:dyDescent="0.3">
      <c r="C484" s="54"/>
    </row>
    <row r="485" spans="3:3" ht="14.25" customHeight="1" x14ac:dyDescent="0.3">
      <c r="C485" s="54"/>
    </row>
    <row r="486" spans="3:3" ht="14.25" customHeight="1" x14ac:dyDescent="0.3">
      <c r="C486" s="54"/>
    </row>
    <row r="487" spans="3:3" ht="14.25" customHeight="1" x14ac:dyDescent="0.3">
      <c r="C487" s="54"/>
    </row>
    <row r="488" spans="3:3" ht="14.25" customHeight="1" x14ac:dyDescent="0.3">
      <c r="C488" s="54"/>
    </row>
    <row r="489" spans="3:3" ht="14.25" customHeight="1" x14ac:dyDescent="0.3">
      <c r="C489" s="54"/>
    </row>
    <row r="490" spans="3:3" ht="14.25" customHeight="1" x14ac:dyDescent="0.3">
      <c r="C490" s="54"/>
    </row>
    <row r="491" spans="3:3" ht="14.25" customHeight="1" x14ac:dyDescent="0.3">
      <c r="C491" s="54"/>
    </row>
    <row r="492" spans="3:3" ht="14.25" customHeight="1" x14ac:dyDescent="0.3">
      <c r="C492" s="54"/>
    </row>
    <row r="493" spans="3:3" ht="14.25" customHeight="1" x14ac:dyDescent="0.3">
      <c r="C493" s="54"/>
    </row>
    <row r="494" spans="3:3" ht="14.25" customHeight="1" x14ac:dyDescent="0.3">
      <c r="C494" s="54"/>
    </row>
    <row r="495" spans="3:3" ht="14.25" customHeight="1" x14ac:dyDescent="0.3">
      <c r="C495" s="54"/>
    </row>
    <row r="496" spans="3:3" ht="14.25" customHeight="1" x14ac:dyDescent="0.3">
      <c r="C496" s="54"/>
    </row>
    <row r="497" spans="3:3" ht="14.25" customHeight="1" x14ac:dyDescent="0.3">
      <c r="C497" s="54"/>
    </row>
    <row r="498" spans="3:3" ht="14.25" customHeight="1" x14ac:dyDescent="0.3">
      <c r="C498" s="54"/>
    </row>
    <row r="499" spans="3:3" ht="14.25" customHeight="1" x14ac:dyDescent="0.3">
      <c r="C499" s="54"/>
    </row>
    <row r="500" spans="3:3" ht="14.25" customHeight="1" x14ac:dyDescent="0.3">
      <c r="C500" s="54"/>
    </row>
    <row r="501" spans="3:3" ht="14.25" customHeight="1" x14ac:dyDescent="0.3">
      <c r="C501" s="54"/>
    </row>
    <row r="502" spans="3:3" ht="14.25" customHeight="1" x14ac:dyDescent="0.3">
      <c r="C502" s="54"/>
    </row>
    <row r="503" spans="3:3" ht="14.25" customHeight="1" x14ac:dyDescent="0.3">
      <c r="C503" s="54"/>
    </row>
    <row r="504" spans="3:3" ht="14.25" customHeight="1" x14ac:dyDescent="0.3">
      <c r="C504" s="54"/>
    </row>
    <row r="505" spans="3:3" ht="14.25" customHeight="1" x14ac:dyDescent="0.3">
      <c r="C505" s="54"/>
    </row>
    <row r="506" spans="3:3" ht="14.25" customHeight="1" x14ac:dyDescent="0.3">
      <c r="C506" s="54"/>
    </row>
    <row r="507" spans="3:3" ht="14.25" customHeight="1" x14ac:dyDescent="0.3">
      <c r="C507" s="54"/>
    </row>
    <row r="508" spans="3:3" ht="14.25" customHeight="1" x14ac:dyDescent="0.3">
      <c r="C508" s="54"/>
    </row>
    <row r="509" spans="3:3" ht="14.25" customHeight="1" x14ac:dyDescent="0.3">
      <c r="C509" s="54"/>
    </row>
    <row r="510" spans="3:3" ht="14.25" customHeight="1" x14ac:dyDescent="0.3">
      <c r="C510" s="54"/>
    </row>
    <row r="511" spans="3:3" ht="14.25" customHeight="1" x14ac:dyDescent="0.3">
      <c r="C511" s="54"/>
    </row>
    <row r="512" spans="3:3" ht="14.25" customHeight="1" x14ac:dyDescent="0.3">
      <c r="C512" s="54"/>
    </row>
    <row r="513" spans="3:3" ht="14.25" customHeight="1" x14ac:dyDescent="0.3">
      <c r="C513" s="54"/>
    </row>
    <row r="514" spans="3:3" ht="14.25" customHeight="1" x14ac:dyDescent="0.3">
      <c r="C514" s="54"/>
    </row>
    <row r="515" spans="3:3" ht="14.25" customHeight="1" x14ac:dyDescent="0.3">
      <c r="C515" s="54"/>
    </row>
    <row r="516" spans="3:3" ht="14.25" customHeight="1" x14ac:dyDescent="0.3">
      <c r="C516" s="54"/>
    </row>
    <row r="517" spans="3:3" ht="14.25" customHeight="1" x14ac:dyDescent="0.3">
      <c r="C517" s="54"/>
    </row>
    <row r="518" spans="3:3" ht="14.25" customHeight="1" x14ac:dyDescent="0.3">
      <c r="C518" s="54"/>
    </row>
    <row r="519" spans="3:3" ht="14.25" customHeight="1" x14ac:dyDescent="0.3">
      <c r="C519" s="54"/>
    </row>
    <row r="520" spans="3:3" ht="14.25" customHeight="1" x14ac:dyDescent="0.3">
      <c r="C520" s="54"/>
    </row>
    <row r="521" spans="3:3" ht="14.25" customHeight="1" x14ac:dyDescent="0.3">
      <c r="C521" s="54"/>
    </row>
    <row r="522" spans="3:3" ht="14.25" customHeight="1" x14ac:dyDescent="0.3">
      <c r="C522" s="54"/>
    </row>
    <row r="523" spans="3:3" ht="14.25" customHeight="1" x14ac:dyDescent="0.3">
      <c r="C523" s="54"/>
    </row>
    <row r="524" spans="3:3" ht="14.25" customHeight="1" x14ac:dyDescent="0.3">
      <c r="C524" s="54"/>
    </row>
    <row r="525" spans="3:3" ht="14.25" customHeight="1" x14ac:dyDescent="0.3">
      <c r="C525" s="54"/>
    </row>
    <row r="526" spans="3:3" ht="14.25" customHeight="1" x14ac:dyDescent="0.3">
      <c r="C526" s="54"/>
    </row>
    <row r="527" spans="3:3" ht="14.25" customHeight="1" x14ac:dyDescent="0.3">
      <c r="C527" s="54"/>
    </row>
    <row r="528" spans="3:3" ht="14.25" customHeight="1" x14ac:dyDescent="0.3">
      <c r="C528" s="54"/>
    </row>
    <row r="529" spans="3:3" ht="14.25" customHeight="1" x14ac:dyDescent="0.3">
      <c r="C529" s="54"/>
    </row>
    <row r="530" spans="3:3" ht="14.25" customHeight="1" x14ac:dyDescent="0.3">
      <c r="C530" s="54"/>
    </row>
    <row r="531" spans="3:3" ht="14.25" customHeight="1" x14ac:dyDescent="0.3">
      <c r="C531" s="54"/>
    </row>
    <row r="532" spans="3:3" ht="14.25" customHeight="1" x14ac:dyDescent="0.3">
      <c r="C532" s="54"/>
    </row>
    <row r="533" spans="3:3" ht="14.25" customHeight="1" x14ac:dyDescent="0.3">
      <c r="C533" s="54"/>
    </row>
    <row r="534" spans="3:3" ht="14.25" customHeight="1" x14ac:dyDescent="0.3">
      <c r="C534" s="54"/>
    </row>
    <row r="535" spans="3:3" ht="14.25" customHeight="1" x14ac:dyDescent="0.3">
      <c r="C535" s="54"/>
    </row>
    <row r="536" spans="3:3" ht="14.25" customHeight="1" x14ac:dyDescent="0.3">
      <c r="C536" s="54"/>
    </row>
    <row r="537" spans="3:3" ht="14.25" customHeight="1" x14ac:dyDescent="0.3">
      <c r="C537" s="54"/>
    </row>
    <row r="538" spans="3:3" ht="14.25" customHeight="1" x14ac:dyDescent="0.3">
      <c r="C538" s="54"/>
    </row>
    <row r="539" spans="3:3" ht="14.25" customHeight="1" x14ac:dyDescent="0.3">
      <c r="C539" s="54"/>
    </row>
    <row r="540" spans="3:3" ht="14.25" customHeight="1" x14ac:dyDescent="0.3">
      <c r="C540" s="54"/>
    </row>
    <row r="541" spans="3:3" ht="14.25" customHeight="1" x14ac:dyDescent="0.3">
      <c r="C541" s="54"/>
    </row>
    <row r="542" spans="3:3" ht="14.25" customHeight="1" x14ac:dyDescent="0.3">
      <c r="C542" s="54"/>
    </row>
    <row r="543" spans="3:3" ht="14.25" customHeight="1" x14ac:dyDescent="0.3">
      <c r="C543" s="54"/>
    </row>
    <row r="544" spans="3:3" ht="14.25" customHeight="1" x14ac:dyDescent="0.3">
      <c r="C544" s="54"/>
    </row>
    <row r="545" spans="3:3" ht="14.25" customHeight="1" x14ac:dyDescent="0.3">
      <c r="C545" s="54"/>
    </row>
    <row r="546" spans="3:3" ht="14.25" customHeight="1" x14ac:dyDescent="0.3">
      <c r="C546" s="54"/>
    </row>
    <row r="547" spans="3:3" ht="14.25" customHeight="1" x14ac:dyDescent="0.3">
      <c r="C547" s="54"/>
    </row>
    <row r="548" spans="3:3" ht="14.25" customHeight="1" x14ac:dyDescent="0.3">
      <c r="C548" s="54"/>
    </row>
    <row r="549" spans="3:3" ht="14.25" customHeight="1" x14ac:dyDescent="0.3">
      <c r="C549" s="54"/>
    </row>
    <row r="550" spans="3:3" ht="14.25" customHeight="1" x14ac:dyDescent="0.3">
      <c r="C550" s="54"/>
    </row>
    <row r="551" spans="3:3" ht="14.25" customHeight="1" x14ac:dyDescent="0.3">
      <c r="C551" s="54"/>
    </row>
    <row r="552" spans="3:3" ht="14.25" customHeight="1" x14ac:dyDescent="0.3">
      <c r="C552" s="54"/>
    </row>
    <row r="553" spans="3:3" ht="14.25" customHeight="1" x14ac:dyDescent="0.3">
      <c r="C553" s="54"/>
    </row>
    <row r="554" spans="3:3" ht="14.25" customHeight="1" x14ac:dyDescent="0.3">
      <c r="C554" s="54"/>
    </row>
    <row r="555" spans="3:3" ht="14.25" customHeight="1" x14ac:dyDescent="0.3">
      <c r="C555" s="54"/>
    </row>
    <row r="556" spans="3:3" ht="14.25" customHeight="1" x14ac:dyDescent="0.3">
      <c r="C556" s="54"/>
    </row>
    <row r="557" spans="3:3" ht="14.25" customHeight="1" x14ac:dyDescent="0.3">
      <c r="C557" s="54"/>
    </row>
    <row r="558" spans="3:3" ht="14.25" customHeight="1" x14ac:dyDescent="0.3">
      <c r="C558" s="54"/>
    </row>
    <row r="559" spans="3:3" ht="14.25" customHeight="1" x14ac:dyDescent="0.3">
      <c r="C559" s="54"/>
    </row>
    <row r="560" spans="3:3" ht="14.25" customHeight="1" x14ac:dyDescent="0.3">
      <c r="C560" s="54"/>
    </row>
    <row r="561" spans="3:3" ht="14.25" customHeight="1" x14ac:dyDescent="0.3">
      <c r="C561" s="54"/>
    </row>
    <row r="562" spans="3:3" ht="14.25" customHeight="1" x14ac:dyDescent="0.3">
      <c r="C562" s="54"/>
    </row>
    <row r="563" spans="3:3" ht="14.25" customHeight="1" x14ac:dyDescent="0.3">
      <c r="C563" s="54"/>
    </row>
    <row r="564" spans="3:3" ht="14.25" customHeight="1" x14ac:dyDescent="0.3">
      <c r="C564" s="54"/>
    </row>
    <row r="565" spans="3:3" ht="14.25" customHeight="1" x14ac:dyDescent="0.3">
      <c r="C565" s="54"/>
    </row>
    <row r="566" spans="3:3" ht="14.25" customHeight="1" x14ac:dyDescent="0.3">
      <c r="C566" s="54"/>
    </row>
    <row r="567" spans="3:3" ht="14.25" customHeight="1" x14ac:dyDescent="0.3">
      <c r="C567" s="54"/>
    </row>
    <row r="568" spans="3:3" ht="14.25" customHeight="1" x14ac:dyDescent="0.3">
      <c r="C568" s="54"/>
    </row>
    <row r="569" spans="3:3" ht="14.25" customHeight="1" x14ac:dyDescent="0.3">
      <c r="C569" s="54"/>
    </row>
    <row r="570" spans="3:3" ht="14.25" customHeight="1" x14ac:dyDescent="0.3">
      <c r="C570" s="54"/>
    </row>
    <row r="571" spans="3:3" ht="14.25" customHeight="1" x14ac:dyDescent="0.3">
      <c r="C571" s="54"/>
    </row>
    <row r="572" spans="3:3" ht="14.25" customHeight="1" x14ac:dyDescent="0.3">
      <c r="C572" s="54"/>
    </row>
    <row r="573" spans="3:3" ht="14.25" customHeight="1" x14ac:dyDescent="0.3">
      <c r="C573" s="54"/>
    </row>
    <row r="574" spans="3:3" ht="14.25" customHeight="1" x14ac:dyDescent="0.3">
      <c r="C574" s="54"/>
    </row>
    <row r="575" spans="3:3" ht="14.25" customHeight="1" x14ac:dyDescent="0.3">
      <c r="C575" s="54"/>
    </row>
    <row r="576" spans="3:3" ht="14.25" customHeight="1" x14ac:dyDescent="0.3">
      <c r="C576" s="54"/>
    </row>
    <row r="577" spans="3:3" ht="14.25" customHeight="1" x14ac:dyDescent="0.3">
      <c r="C577" s="54"/>
    </row>
    <row r="578" spans="3:3" ht="14.25" customHeight="1" x14ac:dyDescent="0.3">
      <c r="C578" s="54"/>
    </row>
    <row r="579" spans="3:3" ht="14.25" customHeight="1" x14ac:dyDescent="0.3">
      <c r="C579" s="54"/>
    </row>
    <row r="580" spans="3:3" ht="14.25" customHeight="1" x14ac:dyDescent="0.3">
      <c r="C580" s="54"/>
    </row>
    <row r="581" spans="3:3" ht="14.25" customHeight="1" x14ac:dyDescent="0.3">
      <c r="C581" s="54"/>
    </row>
    <row r="582" spans="3:3" ht="14.25" customHeight="1" x14ac:dyDescent="0.3">
      <c r="C582" s="54"/>
    </row>
    <row r="583" spans="3:3" ht="14.25" customHeight="1" x14ac:dyDescent="0.3">
      <c r="C583" s="54"/>
    </row>
    <row r="584" spans="3:3" ht="14.25" customHeight="1" x14ac:dyDescent="0.3">
      <c r="C584" s="54"/>
    </row>
    <row r="585" spans="3:3" ht="14.25" customHeight="1" x14ac:dyDescent="0.3">
      <c r="C585" s="54"/>
    </row>
    <row r="586" spans="3:3" ht="14.25" customHeight="1" x14ac:dyDescent="0.3">
      <c r="C586" s="54"/>
    </row>
    <row r="587" spans="3:3" ht="14.25" customHeight="1" x14ac:dyDescent="0.3">
      <c r="C587" s="54"/>
    </row>
    <row r="588" spans="3:3" ht="14.25" customHeight="1" x14ac:dyDescent="0.3">
      <c r="C588" s="54"/>
    </row>
    <row r="589" spans="3:3" ht="14.25" customHeight="1" x14ac:dyDescent="0.3">
      <c r="C589" s="54"/>
    </row>
    <row r="590" spans="3:3" ht="14.25" customHeight="1" x14ac:dyDescent="0.3">
      <c r="C590" s="54"/>
    </row>
    <row r="591" spans="3:3" ht="14.25" customHeight="1" x14ac:dyDescent="0.3">
      <c r="C591" s="54"/>
    </row>
    <row r="592" spans="3:3" ht="14.25" customHeight="1" x14ac:dyDescent="0.3">
      <c r="C592" s="54"/>
    </row>
    <row r="593" spans="3:3" ht="14.25" customHeight="1" x14ac:dyDescent="0.3">
      <c r="C593" s="54"/>
    </row>
    <row r="594" spans="3:3" ht="14.25" customHeight="1" x14ac:dyDescent="0.3">
      <c r="C594" s="54"/>
    </row>
    <row r="595" spans="3:3" ht="14.25" customHeight="1" x14ac:dyDescent="0.3">
      <c r="C595" s="54"/>
    </row>
    <row r="596" spans="3:3" ht="14.25" customHeight="1" x14ac:dyDescent="0.3">
      <c r="C596" s="54"/>
    </row>
    <row r="597" spans="3:3" ht="14.25" customHeight="1" x14ac:dyDescent="0.3">
      <c r="C597" s="54"/>
    </row>
    <row r="598" spans="3:3" ht="14.25" customHeight="1" x14ac:dyDescent="0.3">
      <c r="C598" s="54"/>
    </row>
    <row r="599" spans="3:3" ht="14.25" customHeight="1" x14ac:dyDescent="0.3">
      <c r="C599" s="54"/>
    </row>
    <row r="600" spans="3:3" ht="14.25" customHeight="1" x14ac:dyDescent="0.3">
      <c r="C600" s="54"/>
    </row>
    <row r="601" spans="3:3" ht="14.25" customHeight="1" x14ac:dyDescent="0.3">
      <c r="C601" s="54"/>
    </row>
    <row r="602" spans="3:3" ht="14.25" customHeight="1" x14ac:dyDescent="0.3">
      <c r="C602" s="54"/>
    </row>
    <row r="603" spans="3:3" ht="14.25" customHeight="1" x14ac:dyDescent="0.3">
      <c r="C603" s="54"/>
    </row>
    <row r="604" spans="3:3" ht="14.25" customHeight="1" x14ac:dyDescent="0.3">
      <c r="C604" s="54"/>
    </row>
    <row r="605" spans="3:3" ht="14.25" customHeight="1" x14ac:dyDescent="0.3">
      <c r="C605" s="54"/>
    </row>
    <row r="606" spans="3:3" ht="14.25" customHeight="1" x14ac:dyDescent="0.3">
      <c r="C606" s="54"/>
    </row>
    <row r="607" spans="3:3" ht="14.25" customHeight="1" x14ac:dyDescent="0.3">
      <c r="C607" s="54"/>
    </row>
    <row r="608" spans="3:3" ht="14.25" customHeight="1" x14ac:dyDescent="0.3">
      <c r="C608" s="54"/>
    </row>
    <row r="609" spans="3:3" ht="14.25" customHeight="1" x14ac:dyDescent="0.3">
      <c r="C609" s="54"/>
    </row>
    <row r="610" spans="3:3" ht="14.25" customHeight="1" x14ac:dyDescent="0.3">
      <c r="C610" s="54"/>
    </row>
    <row r="611" spans="3:3" ht="14.25" customHeight="1" x14ac:dyDescent="0.3">
      <c r="C611" s="54"/>
    </row>
    <row r="612" spans="3:3" ht="14.25" customHeight="1" x14ac:dyDescent="0.3">
      <c r="C612" s="54"/>
    </row>
    <row r="613" spans="3:3" ht="14.25" customHeight="1" x14ac:dyDescent="0.3">
      <c r="C613" s="54"/>
    </row>
    <row r="614" spans="3:3" ht="14.25" customHeight="1" x14ac:dyDescent="0.3">
      <c r="C614" s="54"/>
    </row>
    <row r="615" spans="3:3" ht="14.25" customHeight="1" x14ac:dyDescent="0.3">
      <c r="C615" s="54"/>
    </row>
    <row r="616" spans="3:3" ht="14.25" customHeight="1" x14ac:dyDescent="0.3">
      <c r="C616" s="54"/>
    </row>
    <row r="617" spans="3:3" ht="14.25" customHeight="1" x14ac:dyDescent="0.3">
      <c r="C617" s="54"/>
    </row>
    <row r="618" spans="3:3" ht="14.25" customHeight="1" x14ac:dyDescent="0.3">
      <c r="C618" s="54"/>
    </row>
    <row r="619" spans="3:3" ht="14.25" customHeight="1" x14ac:dyDescent="0.3">
      <c r="C619" s="54"/>
    </row>
    <row r="620" spans="3:3" ht="14.25" customHeight="1" x14ac:dyDescent="0.3">
      <c r="C620" s="54"/>
    </row>
    <row r="621" spans="3:3" ht="14.25" customHeight="1" x14ac:dyDescent="0.3">
      <c r="C621" s="54"/>
    </row>
    <row r="622" spans="3:3" ht="14.25" customHeight="1" x14ac:dyDescent="0.3">
      <c r="C622" s="54"/>
    </row>
    <row r="623" spans="3:3" ht="14.25" customHeight="1" x14ac:dyDescent="0.3">
      <c r="C623" s="54"/>
    </row>
    <row r="624" spans="3:3" ht="14.25" customHeight="1" x14ac:dyDescent="0.3">
      <c r="C624" s="54"/>
    </row>
    <row r="625" spans="3:3" ht="14.25" customHeight="1" x14ac:dyDescent="0.3">
      <c r="C625" s="54"/>
    </row>
    <row r="626" spans="3:3" ht="14.25" customHeight="1" x14ac:dyDescent="0.3">
      <c r="C626" s="54"/>
    </row>
    <row r="627" spans="3:3" ht="14.25" customHeight="1" x14ac:dyDescent="0.3">
      <c r="C627" s="54"/>
    </row>
    <row r="628" spans="3:3" ht="14.25" customHeight="1" x14ac:dyDescent="0.3">
      <c r="C628" s="54"/>
    </row>
    <row r="629" spans="3:3" ht="14.25" customHeight="1" x14ac:dyDescent="0.3">
      <c r="C629" s="54"/>
    </row>
    <row r="630" spans="3:3" ht="14.25" customHeight="1" x14ac:dyDescent="0.3">
      <c r="C630" s="54"/>
    </row>
    <row r="631" spans="3:3" ht="14.25" customHeight="1" x14ac:dyDescent="0.3">
      <c r="C631" s="54"/>
    </row>
    <row r="632" spans="3:3" ht="14.25" customHeight="1" x14ac:dyDescent="0.3">
      <c r="C632" s="54"/>
    </row>
    <row r="633" spans="3:3" ht="14.25" customHeight="1" x14ac:dyDescent="0.3">
      <c r="C633" s="54"/>
    </row>
    <row r="634" spans="3:3" ht="14.25" customHeight="1" x14ac:dyDescent="0.3">
      <c r="C634" s="54"/>
    </row>
    <row r="635" spans="3:3" ht="14.25" customHeight="1" x14ac:dyDescent="0.3">
      <c r="C635" s="54"/>
    </row>
    <row r="636" spans="3:3" ht="14.25" customHeight="1" x14ac:dyDescent="0.3">
      <c r="C636" s="54"/>
    </row>
    <row r="637" spans="3:3" ht="14.25" customHeight="1" x14ac:dyDescent="0.3">
      <c r="C637" s="54"/>
    </row>
    <row r="638" spans="3:3" ht="14.25" customHeight="1" x14ac:dyDescent="0.3">
      <c r="C638" s="54"/>
    </row>
    <row r="639" spans="3:3" ht="14.25" customHeight="1" x14ac:dyDescent="0.3">
      <c r="C639" s="54"/>
    </row>
    <row r="640" spans="3:3" ht="14.25" customHeight="1" x14ac:dyDescent="0.3">
      <c r="C640" s="54"/>
    </row>
    <row r="641" spans="3:3" ht="14.25" customHeight="1" x14ac:dyDescent="0.3">
      <c r="C641" s="54"/>
    </row>
    <row r="642" spans="3:3" ht="14.25" customHeight="1" x14ac:dyDescent="0.3">
      <c r="C642" s="54"/>
    </row>
    <row r="643" spans="3:3" ht="14.25" customHeight="1" x14ac:dyDescent="0.3">
      <c r="C643" s="54"/>
    </row>
    <row r="644" spans="3:3" ht="14.25" customHeight="1" x14ac:dyDescent="0.3">
      <c r="C644" s="54"/>
    </row>
    <row r="645" spans="3:3" ht="14.25" customHeight="1" x14ac:dyDescent="0.3">
      <c r="C645" s="54"/>
    </row>
    <row r="646" spans="3:3" ht="14.25" customHeight="1" x14ac:dyDescent="0.3">
      <c r="C646" s="54"/>
    </row>
    <row r="647" spans="3:3" ht="14.25" customHeight="1" x14ac:dyDescent="0.3">
      <c r="C647" s="54"/>
    </row>
    <row r="648" spans="3:3" ht="14.25" customHeight="1" x14ac:dyDescent="0.3">
      <c r="C648" s="54"/>
    </row>
    <row r="649" spans="3:3" ht="14.25" customHeight="1" x14ac:dyDescent="0.3">
      <c r="C649" s="54"/>
    </row>
    <row r="650" spans="3:3" ht="14.25" customHeight="1" x14ac:dyDescent="0.3">
      <c r="C650" s="54"/>
    </row>
    <row r="651" spans="3:3" ht="14.25" customHeight="1" x14ac:dyDescent="0.3">
      <c r="C651" s="54"/>
    </row>
    <row r="652" spans="3:3" ht="14.25" customHeight="1" x14ac:dyDescent="0.3">
      <c r="C652" s="54"/>
    </row>
    <row r="653" spans="3:3" ht="14.25" customHeight="1" x14ac:dyDescent="0.3">
      <c r="C653" s="54"/>
    </row>
    <row r="654" spans="3:3" ht="14.25" customHeight="1" x14ac:dyDescent="0.3">
      <c r="C654" s="54"/>
    </row>
    <row r="655" spans="3:3" ht="14.25" customHeight="1" x14ac:dyDescent="0.3">
      <c r="C655" s="54"/>
    </row>
    <row r="656" spans="3:3" ht="14.25" customHeight="1" x14ac:dyDescent="0.3">
      <c r="C656" s="54"/>
    </row>
    <row r="657" spans="3:3" ht="14.25" customHeight="1" x14ac:dyDescent="0.3">
      <c r="C657" s="54"/>
    </row>
    <row r="658" spans="3:3" ht="14.25" customHeight="1" x14ac:dyDescent="0.3">
      <c r="C658" s="54"/>
    </row>
    <row r="659" spans="3:3" ht="14.25" customHeight="1" x14ac:dyDescent="0.3">
      <c r="C659" s="54"/>
    </row>
    <row r="660" spans="3:3" ht="14.25" customHeight="1" x14ac:dyDescent="0.3">
      <c r="C660" s="54"/>
    </row>
    <row r="661" spans="3:3" ht="14.25" customHeight="1" x14ac:dyDescent="0.3">
      <c r="C661" s="54"/>
    </row>
    <row r="662" spans="3:3" ht="14.25" customHeight="1" x14ac:dyDescent="0.3">
      <c r="C662" s="54"/>
    </row>
    <row r="663" spans="3:3" ht="14.25" customHeight="1" x14ac:dyDescent="0.3">
      <c r="C663" s="54"/>
    </row>
    <row r="664" spans="3:3" ht="14.25" customHeight="1" x14ac:dyDescent="0.3">
      <c r="C664" s="54"/>
    </row>
    <row r="665" spans="3:3" ht="14.25" customHeight="1" x14ac:dyDescent="0.3">
      <c r="C665" s="54"/>
    </row>
    <row r="666" spans="3:3" ht="14.25" customHeight="1" x14ac:dyDescent="0.3">
      <c r="C666" s="54"/>
    </row>
    <row r="667" spans="3:3" ht="14.25" customHeight="1" x14ac:dyDescent="0.3">
      <c r="C667" s="54"/>
    </row>
    <row r="668" spans="3:3" ht="14.25" customHeight="1" x14ac:dyDescent="0.3">
      <c r="C668" s="54"/>
    </row>
    <row r="669" spans="3:3" ht="14.25" customHeight="1" x14ac:dyDescent="0.3">
      <c r="C669" s="54"/>
    </row>
    <row r="670" spans="3:3" ht="14.25" customHeight="1" x14ac:dyDescent="0.3">
      <c r="C670" s="54"/>
    </row>
    <row r="671" spans="3:3" ht="14.25" customHeight="1" x14ac:dyDescent="0.3">
      <c r="C671" s="54"/>
    </row>
    <row r="672" spans="3:3" ht="14.25" customHeight="1" x14ac:dyDescent="0.3">
      <c r="C672" s="54"/>
    </row>
    <row r="673" spans="3:3" ht="14.25" customHeight="1" x14ac:dyDescent="0.3">
      <c r="C673" s="54"/>
    </row>
    <row r="674" spans="3:3" ht="14.25" customHeight="1" x14ac:dyDescent="0.3">
      <c r="C674" s="54"/>
    </row>
    <row r="675" spans="3:3" ht="14.25" customHeight="1" x14ac:dyDescent="0.3">
      <c r="C675" s="54"/>
    </row>
    <row r="676" spans="3:3" ht="14.25" customHeight="1" x14ac:dyDescent="0.3">
      <c r="C676" s="54"/>
    </row>
    <row r="677" spans="3:3" ht="14.25" customHeight="1" x14ac:dyDescent="0.3">
      <c r="C677" s="54"/>
    </row>
    <row r="678" spans="3:3" ht="14.25" customHeight="1" x14ac:dyDescent="0.3">
      <c r="C678" s="54"/>
    </row>
    <row r="679" spans="3:3" ht="14.25" customHeight="1" x14ac:dyDescent="0.3">
      <c r="C679" s="54"/>
    </row>
    <row r="680" spans="3:3" ht="14.25" customHeight="1" x14ac:dyDescent="0.3">
      <c r="C680" s="54"/>
    </row>
    <row r="681" spans="3:3" ht="14.25" customHeight="1" x14ac:dyDescent="0.3">
      <c r="C681" s="54"/>
    </row>
    <row r="682" spans="3:3" ht="14.25" customHeight="1" x14ac:dyDescent="0.3">
      <c r="C682" s="54"/>
    </row>
    <row r="683" spans="3:3" ht="14.25" customHeight="1" x14ac:dyDescent="0.3">
      <c r="C683" s="54"/>
    </row>
    <row r="684" spans="3:3" ht="14.25" customHeight="1" x14ac:dyDescent="0.3">
      <c r="C684" s="54"/>
    </row>
    <row r="685" spans="3:3" ht="14.25" customHeight="1" x14ac:dyDescent="0.3">
      <c r="C685" s="54"/>
    </row>
    <row r="686" spans="3:3" ht="14.25" customHeight="1" x14ac:dyDescent="0.3">
      <c r="C686" s="54"/>
    </row>
    <row r="687" spans="3:3" ht="14.25" customHeight="1" x14ac:dyDescent="0.3">
      <c r="C687" s="54"/>
    </row>
    <row r="688" spans="3:3" ht="14.25" customHeight="1" x14ac:dyDescent="0.3">
      <c r="C688" s="54"/>
    </row>
    <row r="689" spans="3:3" ht="14.25" customHeight="1" x14ac:dyDescent="0.3">
      <c r="C689" s="54"/>
    </row>
    <row r="690" spans="3:3" ht="14.25" customHeight="1" x14ac:dyDescent="0.3">
      <c r="C690" s="54"/>
    </row>
    <row r="691" spans="3:3" ht="14.25" customHeight="1" x14ac:dyDescent="0.3">
      <c r="C691" s="54"/>
    </row>
    <row r="692" spans="3:3" ht="14.25" customHeight="1" x14ac:dyDescent="0.3">
      <c r="C692" s="54"/>
    </row>
    <row r="693" spans="3:3" ht="14.25" customHeight="1" x14ac:dyDescent="0.3">
      <c r="C693" s="54"/>
    </row>
    <row r="694" spans="3:3" ht="14.25" customHeight="1" x14ac:dyDescent="0.3">
      <c r="C694" s="54"/>
    </row>
    <row r="695" spans="3:3" ht="14.25" customHeight="1" x14ac:dyDescent="0.3">
      <c r="C695" s="54"/>
    </row>
    <row r="696" spans="3:3" ht="14.25" customHeight="1" x14ac:dyDescent="0.3">
      <c r="C696" s="54"/>
    </row>
    <row r="697" spans="3:3" ht="14.25" customHeight="1" x14ac:dyDescent="0.3">
      <c r="C697" s="54"/>
    </row>
    <row r="698" spans="3:3" ht="14.25" customHeight="1" x14ac:dyDescent="0.3">
      <c r="C698" s="54"/>
    </row>
    <row r="699" spans="3:3" ht="14.25" customHeight="1" x14ac:dyDescent="0.3">
      <c r="C699" s="54"/>
    </row>
    <row r="700" spans="3:3" ht="14.25" customHeight="1" x14ac:dyDescent="0.3">
      <c r="C700" s="54"/>
    </row>
    <row r="701" spans="3:3" ht="14.25" customHeight="1" x14ac:dyDescent="0.3">
      <c r="C701" s="54"/>
    </row>
    <row r="702" spans="3:3" ht="14.25" customHeight="1" x14ac:dyDescent="0.3">
      <c r="C702" s="54"/>
    </row>
    <row r="703" spans="3:3" ht="14.25" customHeight="1" x14ac:dyDescent="0.3">
      <c r="C703" s="54"/>
    </row>
    <row r="704" spans="3:3" ht="14.25" customHeight="1" x14ac:dyDescent="0.3">
      <c r="C704" s="54"/>
    </row>
    <row r="705" spans="3:3" ht="14.25" customHeight="1" x14ac:dyDescent="0.3">
      <c r="C705" s="54"/>
    </row>
    <row r="706" spans="3:3" ht="14.25" customHeight="1" x14ac:dyDescent="0.3">
      <c r="C706" s="54"/>
    </row>
    <row r="707" spans="3:3" ht="14.25" customHeight="1" x14ac:dyDescent="0.3">
      <c r="C707" s="54"/>
    </row>
    <row r="708" spans="3:3" ht="14.25" customHeight="1" x14ac:dyDescent="0.3">
      <c r="C708" s="54"/>
    </row>
    <row r="709" spans="3:3" ht="14.25" customHeight="1" x14ac:dyDescent="0.3">
      <c r="C709" s="54"/>
    </row>
    <row r="710" spans="3:3" ht="14.25" customHeight="1" x14ac:dyDescent="0.3">
      <c r="C710" s="54"/>
    </row>
    <row r="711" spans="3:3" ht="14.25" customHeight="1" x14ac:dyDescent="0.3">
      <c r="C711" s="54"/>
    </row>
    <row r="712" spans="3:3" ht="14.25" customHeight="1" x14ac:dyDescent="0.3">
      <c r="C712" s="54"/>
    </row>
    <row r="713" spans="3:3" ht="14.25" customHeight="1" x14ac:dyDescent="0.3">
      <c r="C713" s="54"/>
    </row>
    <row r="714" spans="3:3" ht="14.25" customHeight="1" x14ac:dyDescent="0.3">
      <c r="C714" s="54"/>
    </row>
    <row r="715" spans="3:3" ht="14.25" customHeight="1" x14ac:dyDescent="0.3">
      <c r="C715" s="54"/>
    </row>
    <row r="716" spans="3:3" ht="14.25" customHeight="1" x14ac:dyDescent="0.3">
      <c r="C716" s="54"/>
    </row>
    <row r="717" spans="3:3" ht="14.25" customHeight="1" x14ac:dyDescent="0.3">
      <c r="C717" s="54"/>
    </row>
    <row r="718" spans="3:3" ht="14.25" customHeight="1" x14ac:dyDescent="0.3">
      <c r="C718" s="54"/>
    </row>
    <row r="719" spans="3:3" ht="14.25" customHeight="1" x14ac:dyDescent="0.3">
      <c r="C719" s="54"/>
    </row>
    <row r="720" spans="3:3" ht="14.25" customHeight="1" x14ac:dyDescent="0.3">
      <c r="C720" s="54"/>
    </row>
    <row r="721" spans="3:3" ht="14.25" customHeight="1" x14ac:dyDescent="0.3">
      <c r="C721" s="54"/>
    </row>
    <row r="722" spans="3:3" ht="14.25" customHeight="1" x14ac:dyDescent="0.3">
      <c r="C722" s="54"/>
    </row>
    <row r="723" spans="3:3" ht="14.25" customHeight="1" x14ac:dyDescent="0.3">
      <c r="C723" s="54"/>
    </row>
    <row r="724" spans="3:3" ht="14.25" customHeight="1" x14ac:dyDescent="0.3">
      <c r="C724" s="54"/>
    </row>
    <row r="725" spans="3:3" ht="14.25" customHeight="1" x14ac:dyDescent="0.3">
      <c r="C725" s="54"/>
    </row>
    <row r="726" spans="3:3" ht="14.25" customHeight="1" x14ac:dyDescent="0.3">
      <c r="C726" s="54"/>
    </row>
    <row r="727" spans="3:3" ht="14.25" customHeight="1" x14ac:dyDescent="0.3">
      <c r="C727" s="54"/>
    </row>
    <row r="728" spans="3:3" ht="14.25" customHeight="1" x14ac:dyDescent="0.3">
      <c r="C728" s="54"/>
    </row>
    <row r="729" spans="3:3" ht="14.25" customHeight="1" x14ac:dyDescent="0.3">
      <c r="C729" s="54"/>
    </row>
    <row r="730" spans="3:3" ht="14.25" customHeight="1" x14ac:dyDescent="0.3">
      <c r="C730" s="54"/>
    </row>
    <row r="731" spans="3:3" ht="14.25" customHeight="1" x14ac:dyDescent="0.3">
      <c r="C731" s="54"/>
    </row>
    <row r="732" spans="3:3" ht="14.25" customHeight="1" x14ac:dyDescent="0.3">
      <c r="C732" s="54"/>
    </row>
    <row r="733" spans="3:3" ht="14.25" customHeight="1" x14ac:dyDescent="0.3">
      <c r="C733" s="54"/>
    </row>
    <row r="734" spans="3:3" ht="14.25" customHeight="1" x14ac:dyDescent="0.3">
      <c r="C734" s="54"/>
    </row>
    <row r="735" spans="3:3" ht="14.25" customHeight="1" x14ac:dyDescent="0.3">
      <c r="C735" s="54"/>
    </row>
    <row r="736" spans="3:3" ht="14.25" customHeight="1" x14ac:dyDescent="0.3">
      <c r="C736" s="54"/>
    </row>
    <row r="737" spans="3:3" ht="14.25" customHeight="1" x14ac:dyDescent="0.3">
      <c r="C737" s="54"/>
    </row>
    <row r="738" spans="3:3" ht="14.25" customHeight="1" x14ac:dyDescent="0.3">
      <c r="C738" s="54"/>
    </row>
    <row r="739" spans="3:3" ht="14.25" customHeight="1" x14ac:dyDescent="0.3">
      <c r="C739" s="54"/>
    </row>
    <row r="740" spans="3:3" ht="14.25" customHeight="1" x14ac:dyDescent="0.3">
      <c r="C740" s="54"/>
    </row>
    <row r="741" spans="3:3" ht="14.25" customHeight="1" x14ac:dyDescent="0.3">
      <c r="C741" s="54"/>
    </row>
    <row r="742" spans="3:3" ht="14.25" customHeight="1" x14ac:dyDescent="0.3">
      <c r="C742" s="54"/>
    </row>
    <row r="743" spans="3:3" ht="14.25" customHeight="1" x14ac:dyDescent="0.3">
      <c r="C743" s="54"/>
    </row>
    <row r="744" spans="3:3" ht="14.25" customHeight="1" x14ac:dyDescent="0.3">
      <c r="C744" s="54"/>
    </row>
    <row r="745" spans="3:3" ht="14.25" customHeight="1" x14ac:dyDescent="0.3">
      <c r="C745" s="54"/>
    </row>
    <row r="746" spans="3:3" ht="14.25" customHeight="1" x14ac:dyDescent="0.3">
      <c r="C746" s="54"/>
    </row>
    <row r="747" spans="3:3" ht="14.25" customHeight="1" x14ac:dyDescent="0.3">
      <c r="C747" s="54"/>
    </row>
    <row r="748" spans="3:3" ht="14.25" customHeight="1" x14ac:dyDescent="0.3">
      <c r="C748" s="54"/>
    </row>
    <row r="749" spans="3:3" ht="14.25" customHeight="1" x14ac:dyDescent="0.3">
      <c r="C749" s="54"/>
    </row>
    <row r="750" spans="3:3" ht="14.25" customHeight="1" x14ac:dyDescent="0.3">
      <c r="C750" s="54"/>
    </row>
    <row r="751" spans="3:3" ht="14.25" customHeight="1" x14ac:dyDescent="0.3">
      <c r="C751" s="54"/>
    </row>
    <row r="752" spans="3:3" ht="14.25" customHeight="1" x14ac:dyDescent="0.3">
      <c r="C752" s="54"/>
    </row>
    <row r="753" spans="3:3" ht="14.25" customHeight="1" x14ac:dyDescent="0.3">
      <c r="C753" s="54"/>
    </row>
    <row r="754" spans="3:3" ht="14.25" customHeight="1" x14ac:dyDescent="0.3">
      <c r="C754" s="54"/>
    </row>
    <row r="755" spans="3:3" ht="14.25" customHeight="1" x14ac:dyDescent="0.3">
      <c r="C755" s="54"/>
    </row>
    <row r="756" spans="3:3" ht="14.25" customHeight="1" x14ac:dyDescent="0.3">
      <c r="C756" s="54"/>
    </row>
    <row r="757" spans="3:3" ht="14.25" customHeight="1" x14ac:dyDescent="0.3">
      <c r="C757" s="54"/>
    </row>
    <row r="758" spans="3:3" ht="14.25" customHeight="1" x14ac:dyDescent="0.3">
      <c r="C758" s="54"/>
    </row>
    <row r="759" spans="3:3" ht="14.25" customHeight="1" x14ac:dyDescent="0.3">
      <c r="C759" s="54"/>
    </row>
    <row r="760" spans="3:3" ht="14.25" customHeight="1" x14ac:dyDescent="0.3">
      <c r="C760" s="54"/>
    </row>
    <row r="761" spans="3:3" ht="14.25" customHeight="1" x14ac:dyDescent="0.3">
      <c r="C761" s="54"/>
    </row>
    <row r="762" spans="3:3" ht="14.25" customHeight="1" x14ac:dyDescent="0.3">
      <c r="C762" s="54"/>
    </row>
    <row r="763" spans="3:3" ht="14.25" customHeight="1" x14ac:dyDescent="0.3">
      <c r="C763" s="54"/>
    </row>
    <row r="764" spans="3:3" ht="14.25" customHeight="1" x14ac:dyDescent="0.3">
      <c r="C764" s="54"/>
    </row>
    <row r="765" spans="3:3" ht="14.25" customHeight="1" x14ac:dyDescent="0.3">
      <c r="C765" s="54"/>
    </row>
    <row r="766" spans="3:3" ht="14.25" customHeight="1" x14ac:dyDescent="0.3">
      <c r="C766" s="54"/>
    </row>
    <row r="767" spans="3:3" ht="14.25" customHeight="1" x14ac:dyDescent="0.3">
      <c r="C767" s="54"/>
    </row>
    <row r="768" spans="3:3" ht="14.25" customHeight="1" x14ac:dyDescent="0.3">
      <c r="C768" s="54"/>
    </row>
    <row r="769" spans="3:3" ht="14.25" customHeight="1" x14ac:dyDescent="0.3">
      <c r="C769" s="54"/>
    </row>
    <row r="770" spans="3:3" ht="14.25" customHeight="1" x14ac:dyDescent="0.3">
      <c r="C770" s="54"/>
    </row>
    <row r="771" spans="3:3" ht="14.25" customHeight="1" x14ac:dyDescent="0.3">
      <c r="C771" s="54"/>
    </row>
    <row r="772" spans="3:3" ht="14.25" customHeight="1" x14ac:dyDescent="0.3">
      <c r="C772" s="54"/>
    </row>
    <row r="773" spans="3:3" ht="14.25" customHeight="1" x14ac:dyDescent="0.3">
      <c r="C773" s="54"/>
    </row>
    <row r="774" spans="3:3" ht="14.25" customHeight="1" x14ac:dyDescent="0.3">
      <c r="C774" s="54"/>
    </row>
    <row r="775" spans="3:3" ht="14.25" customHeight="1" x14ac:dyDescent="0.3">
      <c r="C775" s="54"/>
    </row>
    <row r="776" spans="3:3" ht="14.25" customHeight="1" x14ac:dyDescent="0.3">
      <c r="C776" s="54"/>
    </row>
    <row r="777" spans="3:3" ht="14.25" customHeight="1" x14ac:dyDescent="0.3">
      <c r="C777" s="54"/>
    </row>
    <row r="778" spans="3:3" ht="14.25" customHeight="1" x14ac:dyDescent="0.3">
      <c r="C778" s="54"/>
    </row>
    <row r="779" spans="3:3" ht="14.25" customHeight="1" x14ac:dyDescent="0.3">
      <c r="C779" s="54"/>
    </row>
    <row r="780" spans="3:3" ht="14.25" customHeight="1" x14ac:dyDescent="0.3">
      <c r="C780" s="54"/>
    </row>
    <row r="781" spans="3:3" ht="14.25" customHeight="1" x14ac:dyDescent="0.3">
      <c r="C781" s="54"/>
    </row>
    <row r="782" spans="3:3" ht="14.25" customHeight="1" x14ac:dyDescent="0.3">
      <c r="C782" s="54"/>
    </row>
    <row r="783" spans="3:3" ht="14.25" customHeight="1" x14ac:dyDescent="0.3">
      <c r="C783" s="54"/>
    </row>
    <row r="784" spans="3:3" ht="14.25" customHeight="1" x14ac:dyDescent="0.3">
      <c r="C784" s="54"/>
    </row>
    <row r="785" spans="3:3" ht="14.25" customHeight="1" x14ac:dyDescent="0.3">
      <c r="C785" s="54"/>
    </row>
    <row r="786" spans="3:3" ht="14.25" customHeight="1" x14ac:dyDescent="0.3">
      <c r="C786" s="54"/>
    </row>
    <row r="787" spans="3:3" ht="14.25" customHeight="1" x14ac:dyDescent="0.3">
      <c r="C787" s="54"/>
    </row>
    <row r="788" spans="3:3" ht="14.25" customHeight="1" x14ac:dyDescent="0.3">
      <c r="C788" s="54"/>
    </row>
    <row r="789" spans="3:3" ht="14.25" customHeight="1" x14ac:dyDescent="0.3">
      <c r="C789" s="54"/>
    </row>
    <row r="790" spans="3:3" ht="14.25" customHeight="1" x14ac:dyDescent="0.3">
      <c r="C790" s="54"/>
    </row>
    <row r="791" spans="3:3" ht="14.25" customHeight="1" x14ac:dyDescent="0.3">
      <c r="C791" s="54"/>
    </row>
    <row r="792" spans="3:3" ht="14.25" customHeight="1" x14ac:dyDescent="0.3">
      <c r="C792" s="54"/>
    </row>
    <row r="793" spans="3:3" ht="14.25" customHeight="1" x14ac:dyDescent="0.3">
      <c r="C793" s="54"/>
    </row>
    <row r="794" spans="3:3" ht="14.25" customHeight="1" x14ac:dyDescent="0.3">
      <c r="C794" s="54"/>
    </row>
    <row r="795" spans="3:3" ht="14.25" customHeight="1" x14ac:dyDescent="0.3">
      <c r="C795" s="54"/>
    </row>
    <row r="796" spans="3:3" ht="14.25" customHeight="1" x14ac:dyDescent="0.3">
      <c r="C796" s="54"/>
    </row>
    <row r="797" spans="3:3" ht="14.25" customHeight="1" x14ac:dyDescent="0.3">
      <c r="C797" s="54"/>
    </row>
    <row r="798" spans="3:3" ht="14.25" customHeight="1" x14ac:dyDescent="0.3">
      <c r="C798" s="54"/>
    </row>
    <row r="799" spans="3:3" ht="14.25" customHeight="1" x14ac:dyDescent="0.3">
      <c r="C799" s="54"/>
    </row>
    <row r="800" spans="3:3" ht="14.25" customHeight="1" x14ac:dyDescent="0.3">
      <c r="C800" s="54"/>
    </row>
    <row r="801" spans="3:3" ht="14.25" customHeight="1" x14ac:dyDescent="0.3">
      <c r="C801" s="54"/>
    </row>
    <row r="802" spans="3:3" ht="14.25" customHeight="1" x14ac:dyDescent="0.3">
      <c r="C802" s="54"/>
    </row>
    <row r="803" spans="3:3" ht="14.25" customHeight="1" x14ac:dyDescent="0.3">
      <c r="C803" s="54"/>
    </row>
    <row r="804" spans="3:3" ht="14.25" customHeight="1" x14ac:dyDescent="0.3">
      <c r="C804" s="54"/>
    </row>
    <row r="805" spans="3:3" ht="14.25" customHeight="1" x14ac:dyDescent="0.3">
      <c r="C805" s="54"/>
    </row>
    <row r="806" spans="3:3" ht="14.25" customHeight="1" x14ac:dyDescent="0.3">
      <c r="C806" s="54"/>
    </row>
    <row r="807" spans="3:3" ht="14.25" customHeight="1" x14ac:dyDescent="0.3">
      <c r="C807" s="54"/>
    </row>
    <row r="808" spans="3:3" ht="14.25" customHeight="1" x14ac:dyDescent="0.3">
      <c r="C808" s="54"/>
    </row>
    <row r="809" spans="3:3" ht="14.25" customHeight="1" x14ac:dyDescent="0.3">
      <c r="C809" s="54"/>
    </row>
    <row r="810" spans="3:3" ht="14.25" customHeight="1" x14ac:dyDescent="0.3">
      <c r="C810" s="54"/>
    </row>
    <row r="811" spans="3:3" ht="14.25" customHeight="1" x14ac:dyDescent="0.3">
      <c r="C811" s="54"/>
    </row>
    <row r="812" spans="3:3" ht="14.25" customHeight="1" x14ac:dyDescent="0.3">
      <c r="C812" s="54"/>
    </row>
    <row r="813" spans="3:3" ht="14.25" customHeight="1" x14ac:dyDescent="0.3">
      <c r="C813" s="54"/>
    </row>
    <row r="814" spans="3:3" ht="14.25" customHeight="1" x14ac:dyDescent="0.3">
      <c r="C814" s="54"/>
    </row>
    <row r="815" spans="3:3" ht="14.25" customHeight="1" x14ac:dyDescent="0.3">
      <c r="C815" s="54"/>
    </row>
    <row r="816" spans="3:3" ht="14.25" customHeight="1" x14ac:dyDescent="0.3">
      <c r="C816" s="54"/>
    </row>
    <row r="817" spans="3:3" ht="14.25" customHeight="1" x14ac:dyDescent="0.3">
      <c r="C817" s="54"/>
    </row>
    <row r="818" spans="3:3" ht="14.25" customHeight="1" x14ac:dyDescent="0.3">
      <c r="C818" s="54"/>
    </row>
    <row r="819" spans="3:3" ht="14.25" customHeight="1" x14ac:dyDescent="0.3">
      <c r="C819" s="54"/>
    </row>
    <row r="820" spans="3:3" ht="14.25" customHeight="1" x14ac:dyDescent="0.3">
      <c r="C820" s="54"/>
    </row>
    <row r="821" spans="3:3" ht="14.25" customHeight="1" x14ac:dyDescent="0.3">
      <c r="C821" s="54"/>
    </row>
    <row r="822" spans="3:3" ht="14.25" customHeight="1" x14ac:dyDescent="0.3">
      <c r="C822" s="54"/>
    </row>
    <row r="823" spans="3:3" ht="14.25" customHeight="1" x14ac:dyDescent="0.3">
      <c r="C823" s="54"/>
    </row>
    <row r="824" spans="3:3" ht="14.25" customHeight="1" x14ac:dyDescent="0.3">
      <c r="C824" s="54"/>
    </row>
    <row r="825" spans="3:3" ht="14.25" customHeight="1" x14ac:dyDescent="0.3">
      <c r="C825" s="54"/>
    </row>
    <row r="826" spans="3:3" ht="14.25" customHeight="1" x14ac:dyDescent="0.3">
      <c r="C826" s="54"/>
    </row>
    <row r="827" spans="3:3" ht="14.25" customHeight="1" x14ac:dyDescent="0.3">
      <c r="C827" s="54"/>
    </row>
    <row r="828" spans="3:3" ht="14.25" customHeight="1" x14ac:dyDescent="0.3">
      <c r="C828" s="54"/>
    </row>
    <row r="829" spans="3:3" ht="14.25" customHeight="1" x14ac:dyDescent="0.3">
      <c r="C829" s="54"/>
    </row>
    <row r="830" spans="3:3" ht="14.25" customHeight="1" x14ac:dyDescent="0.3">
      <c r="C830" s="54"/>
    </row>
    <row r="831" spans="3:3" ht="14.25" customHeight="1" x14ac:dyDescent="0.3">
      <c r="C831" s="54"/>
    </row>
    <row r="832" spans="3:3" ht="14.25" customHeight="1" x14ac:dyDescent="0.3">
      <c r="C832" s="54"/>
    </row>
    <row r="833" spans="3:3" ht="14.25" customHeight="1" x14ac:dyDescent="0.3">
      <c r="C833" s="54"/>
    </row>
    <row r="834" spans="3:3" ht="14.25" customHeight="1" x14ac:dyDescent="0.3">
      <c r="C834" s="54"/>
    </row>
    <row r="835" spans="3:3" ht="14.25" customHeight="1" x14ac:dyDescent="0.3">
      <c r="C835" s="54"/>
    </row>
    <row r="836" spans="3:3" ht="14.25" customHeight="1" x14ac:dyDescent="0.3">
      <c r="C836" s="54"/>
    </row>
    <row r="837" spans="3:3" ht="14.25" customHeight="1" x14ac:dyDescent="0.3">
      <c r="C837" s="54"/>
    </row>
    <row r="838" spans="3:3" ht="14.25" customHeight="1" x14ac:dyDescent="0.3">
      <c r="C838" s="54"/>
    </row>
    <row r="839" spans="3:3" ht="14.25" customHeight="1" x14ac:dyDescent="0.3">
      <c r="C839" s="54"/>
    </row>
    <row r="840" spans="3:3" ht="14.25" customHeight="1" x14ac:dyDescent="0.3">
      <c r="C840" s="54"/>
    </row>
    <row r="841" spans="3:3" ht="14.25" customHeight="1" x14ac:dyDescent="0.3">
      <c r="C841" s="54"/>
    </row>
    <row r="842" spans="3:3" ht="14.25" customHeight="1" x14ac:dyDescent="0.3">
      <c r="C842" s="54"/>
    </row>
    <row r="843" spans="3:3" ht="14.25" customHeight="1" x14ac:dyDescent="0.3">
      <c r="C843" s="54"/>
    </row>
    <row r="844" spans="3:3" ht="14.25" customHeight="1" x14ac:dyDescent="0.3">
      <c r="C844" s="54"/>
    </row>
    <row r="845" spans="3:3" ht="14.25" customHeight="1" x14ac:dyDescent="0.3">
      <c r="C845" s="54"/>
    </row>
    <row r="846" spans="3:3" ht="14.25" customHeight="1" x14ac:dyDescent="0.3">
      <c r="C846" s="54"/>
    </row>
    <row r="847" spans="3:3" ht="14.25" customHeight="1" x14ac:dyDescent="0.3">
      <c r="C847" s="54"/>
    </row>
    <row r="848" spans="3:3" ht="14.25" customHeight="1" x14ac:dyDescent="0.3">
      <c r="C848" s="54"/>
    </row>
    <row r="849" spans="3:3" ht="14.25" customHeight="1" x14ac:dyDescent="0.3">
      <c r="C849" s="54"/>
    </row>
    <row r="850" spans="3:3" ht="14.25" customHeight="1" x14ac:dyDescent="0.3">
      <c r="C850" s="54"/>
    </row>
    <row r="851" spans="3:3" ht="14.25" customHeight="1" x14ac:dyDescent="0.3">
      <c r="C851" s="54"/>
    </row>
    <row r="852" spans="3:3" ht="14.25" customHeight="1" x14ac:dyDescent="0.3">
      <c r="C852" s="54"/>
    </row>
    <row r="853" spans="3:3" ht="14.25" customHeight="1" x14ac:dyDescent="0.3">
      <c r="C853" s="54"/>
    </row>
    <row r="854" spans="3:3" ht="14.25" customHeight="1" x14ac:dyDescent="0.3">
      <c r="C854" s="54"/>
    </row>
    <row r="855" spans="3:3" ht="14.25" customHeight="1" x14ac:dyDescent="0.3">
      <c r="C855" s="54"/>
    </row>
    <row r="856" spans="3:3" ht="14.25" customHeight="1" x14ac:dyDescent="0.3">
      <c r="C856" s="54"/>
    </row>
    <row r="857" spans="3:3" ht="14.25" customHeight="1" x14ac:dyDescent="0.3">
      <c r="C857" s="54"/>
    </row>
    <row r="858" spans="3:3" ht="14.25" customHeight="1" x14ac:dyDescent="0.3">
      <c r="C858" s="54"/>
    </row>
    <row r="859" spans="3:3" ht="14.25" customHeight="1" x14ac:dyDescent="0.3">
      <c r="C859" s="54"/>
    </row>
    <row r="860" spans="3:3" ht="14.25" customHeight="1" x14ac:dyDescent="0.3">
      <c r="C860" s="54"/>
    </row>
    <row r="861" spans="3:3" ht="14.25" customHeight="1" x14ac:dyDescent="0.3">
      <c r="C861" s="54"/>
    </row>
    <row r="862" spans="3:3" ht="14.25" customHeight="1" x14ac:dyDescent="0.3">
      <c r="C862" s="54"/>
    </row>
    <row r="863" spans="3:3" ht="14.25" customHeight="1" x14ac:dyDescent="0.3">
      <c r="C863" s="54"/>
    </row>
    <row r="864" spans="3:3" ht="14.25" customHeight="1" x14ac:dyDescent="0.3">
      <c r="C864" s="54"/>
    </row>
    <row r="865" spans="3:3" ht="14.25" customHeight="1" x14ac:dyDescent="0.3">
      <c r="C865" s="54"/>
    </row>
    <row r="866" spans="3:3" ht="14.25" customHeight="1" x14ac:dyDescent="0.3">
      <c r="C866" s="54"/>
    </row>
    <row r="867" spans="3:3" ht="14.25" customHeight="1" x14ac:dyDescent="0.3">
      <c r="C867" s="54"/>
    </row>
    <row r="868" spans="3:3" ht="14.25" customHeight="1" x14ac:dyDescent="0.3">
      <c r="C868" s="54"/>
    </row>
    <row r="869" spans="3:3" ht="14.25" customHeight="1" x14ac:dyDescent="0.3">
      <c r="C869" s="54"/>
    </row>
    <row r="870" spans="3:3" ht="14.25" customHeight="1" x14ac:dyDescent="0.3">
      <c r="C870" s="54"/>
    </row>
    <row r="871" spans="3:3" ht="14.25" customHeight="1" x14ac:dyDescent="0.3">
      <c r="C871" s="54"/>
    </row>
    <row r="872" spans="3:3" ht="14.25" customHeight="1" x14ac:dyDescent="0.3">
      <c r="C872" s="54"/>
    </row>
    <row r="873" spans="3:3" ht="14.25" customHeight="1" x14ac:dyDescent="0.3">
      <c r="C873" s="54"/>
    </row>
    <row r="874" spans="3:3" ht="14.25" customHeight="1" x14ac:dyDescent="0.3">
      <c r="C874" s="54"/>
    </row>
    <row r="875" spans="3:3" ht="14.25" customHeight="1" x14ac:dyDescent="0.3">
      <c r="C875" s="54"/>
    </row>
    <row r="876" spans="3:3" ht="14.25" customHeight="1" x14ac:dyDescent="0.3">
      <c r="C876" s="54"/>
    </row>
    <row r="877" spans="3:3" ht="14.25" customHeight="1" x14ac:dyDescent="0.3">
      <c r="C877" s="54"/>
    </row>
    <row r="878" spans="3:3" ht="14.25" customHeight="1" x14ac:dyDescent="0.3">
      <c r="C878" s="54"/>
    </row>
    <row r="879" spans="3:3" ht="14.25" customHeight="1" x14ac:dyDescent="0.3">
      <c r="C879" s="54"/>
    </row>
    <row r="880" spans="3:3" ht="14.25" customHeight="1" x14ac:dyDescent="0.3">
      <c r="C880" s="54"/>
    </row>
    <row r="881" spans="3:3" ht="14.25" customHeight="1" x14ac:dyDescent="0.3">
      <c r="C881" s="54"/>
    </row>
    <row r="882" spans="3:3" ht="14.25" customHeight="1" x14ac:dyDescent="0.3">
      <c r="C882" s="54"/>
    </row>
    <row r="883" spans="3:3" ht="14.25" customHeight="1" x14ac:dyDescent="0.3">
      <c r="C883" s="54"/>
    </row>
    <row r="884" spans="3:3" ht="14.25" customHeight="1" x14ac:dyDescent="0.3">
      <c r="C884" s="54"/>
    </row>
    <row r="885" spans="3:3" ht="14.25" customHeight="1" x14ac:dyDescent="0.3">
      <c r="C885" s="54"/>
    </row>
    <row r="886" spans="3:3" ht="14.25" customHeight="1" x14ac:dyDescent="0.3">
      <c r="C886" s="54"/>
    </row>
    <row r="887" spans="3:3" ht="14.25" customHeight="1" x14ac:dyDescent="0.3">
      <c r="C887" s="54"/>
    </row>
    <row r="888" spans="3:3" ht="14.25" customHeight="1" x14ac:dyDescent="0.3">
      <c r="C888" s="54"/>
    </row>
    <row r="889" spans="3:3" ht="14.25" customHeight="1" x14ac:dyDescent="0.3">
      <c r="C889" s="54"/>
    </row>
    <row r="890" spans="3:3" ht="14.25" customHeight="1" x14ac:dyDescent="0.3">
      <c r="C890" s="54"/>
    </row>
    <row r="891" spans="3:3" ht="14.25" customHeight="1" x14ac:dyDescent="0.3">
      <c r="C891" s="54"/>
    </row>
    <row r="892" spans="3:3" ht="14.25" customHeight="1" x14ac:dyDescent="0.3">
      <c r="C892" s="54"/>
    </row>
    <row r="893" spans="3:3" ht="14.25" customHeight="1" x14ac:dyDescent="0.3">
      <c r="C893" s="54"/>
    </row>
    <row r="894" spans="3:3" ht="14.25" customHeight="1" x14ac:dyDescent="0.3">
      <c r="C894" s="54"/>
    </row>
    <row r="895" spans="3:3" ht="14.25" customHeight="1" x14ac:dyDescent="0.3">
      <c r="C895" s="54"/>
    </row>
    <row r="896" spans="3:3" ht="14.25" customHeight="1" x14ac:dyDescent="0.3">
      <c r="C896" s="54"/>
    </row>
    <row r="897" spans="3:3" ht="14.25" customHeight="1" x14ac:dyDescent="0.3">
      <c r="C897" s="54"/>
    </row>
    <row r="898" spans="3:3" ht="14.25" customHeight="1" x14ac:dyDescent="0.3">
      <c r="C898" s="54"/>
    </row>
    <row r="899" spans="3:3" ht="14.25" customHeight="1" x14ac:dyDescent="0.3">
      <c r="C899" s="54"/>
    </row>
    <row r="900" spans="3:3" ht="14.25" customHeight="1" x14ac:dyDescent="0.3">
      <c r="C900" s="54"/>
    </row>
    <row r="901" spans="3:3" ht="14.25" customHeight="1" x14ac:dyDescent="0.3">
      <c r="C901" s="54"/>
    </row>
    <row r="902" spans="3:3" ht="14.25" customHeight="1" x14ac:dyDescent="0.3">
      <c r="C902" s="54"/>
    </row>
    <row r="903" spans="3:3" ht="14.25" customHeight="1" x14ac:dyDescent="0.3">
      <c r="C903" s="54"/>
    </row>
    <row r="904" spans="3:3" ht="14.25" customHeight="1" x14ac:dyDescent="0.3">
      <c r="C904" s="54"/>
    </row>
    <row r="905" spans="3:3" ht="14.25" customHeight="1" x14ac:dyDescent="0.3">
      <c r="C905" s="54"/>
    </row>
    <row r="906" spans="3:3" ht="14.25" customHeight="1" x14ac:dyDescent="0.3">
      <c r="C906" s="54"/>
    </row>
    <row r="907" spans="3:3" ht="14.25" customHeight="1" x14ac:dyDescent="0.3">
      <c r="C907" s="54"/>
    </row>
    <row r="908" spans="3:3" ht="14.25" customHeight="1" x14ac:dyDescent="0.3">
      <c r="C908" s="54"/>
    </row>
    <row r="909" spans="3:3" ht="14.25" customHeight="1" x14ac:dyDescent="0.3">
      <c r="C909" s="54"/>
    </row>
    <row r="910" spans="3:3" ht="14.25" customHeight="1" x14ac:dyDescent="0.3">
      <c r="C910" s="54"/>
    </row>
    <row r="911" spans="3:3" ht="14.25" customHeight="1" x14ac:dyDescent="0.3">
      <c r="C911" s="54"/>
    </row>
    <row r="912" spans="3:3" ht="14.25" customHeight="1" x14ac:dyDescent="0.3">
      <c r="C912" s="54"/>
    </row>
    <row r="913" spans="3:3" ht="14.25" customHeight="1" x14ac:dyDescent="0.3">
      <c r="C913" s="54"/>
    </row>
    <row r="914" spans="3:3" ht="14.25" customHeight="1" x14ac:dyDescent="0.3">
      <c r="C914" s="54"/>
    </row>
    <row r="915" spans="3:3" ht="14.25" customHeight="1" x14ac:dyDescent="0.3">
      <c r="C915" s="54"/>
    </row>
    <row r="916" spans="3:3" ht="14.25" customHeight="1" x14ac:dyDescent="0.3">
      <c r="C916" s="54"/>
    </row>
    <row r="917" spans="3:3" ht="14.25" customHeight="1" x14ac:dyDescent="0.3">
      <c r="C917" s="54"/>
    </row>
    <row r="918" spans="3:3" ht="14.25" customHeight="1" x14ac:dyDescent="0.3">
      <c r="C918" s="54"/>
    </row>
    <row r="919" spans="3:3" ht="14.25" customHeight="1" x14ac:dyDescent="0.3">
      <c r="C919" s="54"/>
    </row>
    <row r="920" spans="3:3" ht="14.25" customHeight="1" x14ac:dyDescent="0.3">
      <c r="C920" s="54"/>
    </row>
    <row r="921" spans="3:3" ht="14.25" customHeight="1" x14ac:dyDescent="0.3">
      <c r="C921" s="54"/>
    </row>
    <row r="922" spans="3:3" ht="14.25" customHeight="1" x14ac:dyDescent="0.3">
      <c r="C922" s="54"/>
    </row>
    <row r="923" spans="3:3" ht="14.25" customHeight="1" x14ac:dyDescent="0.3">
      <c r="C923" s="54"/>
    </row>
    <row r="924" spans="3:3" ht="14.25" customHeight="1" x14ac:dyDescent="0.3">
      <c r="C924" s="54"/>
    </row>
    <row r="925" spans="3:3" ht="14.25" customHeight="1" x14ac:dyDescent="0.3">
      <c r="C925" s="54"/>
    </row>
    <row r="926" spans="3:3" ht="14.25" customHeight="1" x14ac:dyDescent="0.3">
      <c r="C926" s="54"/>
    </row>
    <row r="927" spans="3:3" ht="14.25" customHeight="1" x14ac:dyDescent="0.3">
      <c r="C927" s="54"/>
    </row>
    <row r="928" spans="3:3" ht="14.25" customHeight="1" x14ac:dyDescent="0.3">
      <c r="C928" s="54"/>
    </row>
    <row r="929" spans="3:3" ht="14.25" customHeight="1" x14ac:dyDescent="0.3">
      <c r="C929" s="54"/>
    </row>
    <row r="930" spans="3:3" ht="14.25" customHeight="1" x14ac:dyDescent="0.3">
      <c r="C930" s="54"/>
    </row>
    <row r="931" spans="3:3" ht="14.25" customHeight="1" x14ac:dyDescent="0.3">
      <c r="C931" s="54"/>
    </row>
    <row r="932" spans="3:3" ht="14.25" customHeight="1" x14ac:dyDescent="0.3">
      <c r="C932" s="54"/>
    </row>
    <row r="933" spans="3:3" ht="14.25" customHeight="1" x14ac:dyDescent="0.3">
      <c r="C933" s="54"/>
    </row>
    <row r="934" spans="3:3" ht="14.25" customHeight="1" x14ac:dyDescent="0.3">
      <c r="C934" s="54"/>
    </row>
    <row r="935" spans="3:3" ht="14.25" customHeight="1" x14ac:dyDescent="0.3">
      <c r="C935" s="54"/>
    </row>
    <row r="936" spans="3:3" ht="14.25" customHeight="1" x14ac:dyDescent="0.3">
      <c r="C936" s="54"/>
    </row>
    <row r="937" spans="3:3" ht="14.25" customHeight="1" x14ac:dyDescent="0.3">
      <c r="C937" s="54"/>
    </row>
    <row r="938" spans="3:3" ht="14.25" customHeight="1" x14ac:dyDescent="0.3">
      <c r="C938" s="54"/>
    </row>
    <row r="939" spans="3:3" ht="14.25" customHeight="1" x14ac:dyDescent="0.3">
      <c r="C939" s="54"/>
    </row>
    <row r="940" spans="3:3" ht="14.25" customHeight="1" x14ac:dyDescent="0.3">
      <c r="C940" s="54"/>
    </row>
    <row r="941" spans="3:3" ht="14.25" customHeight="1" x14ac:dyDescent="0.3">
      <c r="C941" s="54"/>
    </row>
    <row r="942" spans="3:3" ht="14.25" customHeight="1" x14ac:dyDescent="0.3">
      <c r="C942" s="54"/>
    </row>
    <row r="943" spans="3:3" ht="14.25" customHeight="1" x14ac:dyDescent="0.3">
      <c r="C943" s="54"/>
    </row>
    <row r="944" spans="3:3" ht="14.25" customHeight="1" x14ac:dyDescent="0.3">
      <c r="C944" s="54"/>
    </row>
    <row r="945" spans="3:3" ht="14.25" customHeight="1" x14ac:dyDescent="0.3">
      <c r="C945" s="54"/>
    </row>
    <row r="946" spans="3:3" ht="14.25" customHeight="1" x14ac:dyDescent="0.3">
      <c r="C946" s="54"/>
    </row>
    <row r="947" spans="3:3" ht="14.25" customHeight="1" x14ac:dyDescent="0.3">
      <c r="C947" s="54"/>
    </row>
    <row r="948" spans="3:3" ht="14.25" customHeight="1" x14ac:dyDescent="0.3">
      <c r="C948" s="54"/>
    </row>
    <row r="949" spans="3:3" ht="14.25" customHeight="1" x14ac:dyDescent="0.3">
      <c r="C949" s="54"/>
    </row>
    <row r="950" spans="3:3" ht="14.25" customHeight="1" x14ac:dyDescent="0.3">
      <c r="C950" s="54"/>
    </row>
    <row r="951" spans="3:3" ht="14.25" customHeight="1" x14ac:dyDescent="0.3">
      <c r="C951" s="54"/>
    </row>
    <row r="952" spans="3:3" ht="14.25" customHeight="1" x14ac:dyDescent="0.3">
      <c r="C952" s="54"/>
    </row>
    <row r="953" spans="3:3" ht="14.25" customHeight="1" x14ac:dyDescent="0.3">
      <c r="C953" s="54"/>
    </row>
    <row r="954" spans="3:3" ht="14.25" customHeight="1" x14ac:dyDescent="0.3">
      <c r="C954" s="54"/>
    </row>
    <row r="955" spans="3:3" ht="14.25" customHeight="1" x14ac:dyDescent="0.3">
      <c r="C955" s="54"/>
    </row>
    <row r="956" spans="3:3" ht="14.25" customHeight="1" x14ac:dyDescent="0.3">
      <c r="C956" s="54"/>
    </row>
    <row r="957" spans="3:3" ht="14.25" customHeight="1" x14ac:dyDescent="0.3">
      <c r="C957" s="54"/>
    </row>
    <row r="958" spans="3:3" ht="14.25" customHeight="1" x14ac:dyDescent="0.3">
      <c r="C958" s="54"/>
    </row>
    <row r="959" spans="3:3" ht="14.25" customHeight="1" x14ac:dyDescent="0.3">
      <c r="C959" s="54"/>
    </row>
    <row r="960" spans="3:3" ht="14.25" customHeight="1" x14ac:dyDescent="0.3">
      <c r="C960" s="54"/>
    </row>
    <row r="961" spans="3:3" ht="14.25" customHeight="1" x14ac:dyDescent="0.3">
      <c r="C961" s="54"/>
    </row>
    <row r="962" spans="3:3" ht="14.25" customHeight="1" x14ac:dyDescent="0.3">
      <c r="C962" s="54"/>
    </row>
    <row r="963" spans="3:3" ht="14.25" customHeight="1" x14ac:dyDescent="0.3">
      <c r="C963" s="54"/>
    </row>
    <row r="964" spans="3:3" ht="14.25" customHeight="1" x14ac:dyDescent="0.3">
      <c r="C964" s="54"/>
    </row>
    <row r="965" spans="3:3" ht="14.25" customHeight="1" x14ac:dyDescent="0.3">
      <c r="C965" s="54"/>
    </row>
    <row r="966" spans="3:3" ht="14.25" customHeight="1" x14ac:dyDescent="0.3">
      <c r="C966" s="54"/>
    </row>
    <row r="967" spans="3:3" ht="14.25" customHeight="1" x14ac:dyDescent="0.3">
      <c r="C967" s="54"/>
    </row>
    <row r="968" spans="3:3" ht="14.25" customHeight="1" x14ac:dyDescent="0.3">
      <c r="C968" s="54"/>
    </row>
    <row r="969" spans="3:3" ht="14.25" customHeight="1" x14ac:dyDescent="0.3">
      <c r="C969" s="54"/>
    </row>
    <row r="970" spans="3:3" ht="14.25" customHeight="1" x14ac:dyDescent="0.3">
      <c r="C970" s="54"/>
    </row>
    <row r="971" spans="3:3" ht="14.25" customHeight="1" x14ac:dyDescent="0.3">
      <c r="C971" s="54"/>
    </row>
    <row r="972" spans="3:3" ht="14.25" customHeight="1" x14ac:dyDescent="0.3">
      <c r="C972" s="54"/>
    </row>
    <row r="973" spans="3:3" ht="14.25" customHeight="1" x14ac:dyDescent="0.3">
      <c r="C973" s="54"/>
    </row>
    <row r="974" spans="3:3" ht="14.25" customHeight="1" x14ac:dyDescent="0.3">
      <c r="C974" s="54"/>
    </row>
    <row r="975" spans="3:3" ht="14.25" customHeight="1" x14ac:dyDescent="0.3">
      <c r="C975" s="54"/>
    </row>
    <row r="976" spans="3:3" ht="14.25" customHeight="1" x14ac:dyDescent="0.3">
      <c r="C976" s="54"/>
    </row>
    <row r="977" spans="3:3" ht="14.25" customHeight="1" x14ac:dyDescent="0.3">
      <c r="C977" s="54"/>
    </row>
    <row r="978" spans="3:3" ht="14.25" customHeight="1" x14ac:dyDescent="0.3">
      <c r="C978" s="54"/>
    </row>
    <row r="979" spans="3:3" ht="14.25" customHeight="1" x14ac:dyDescent="0.3">
      <c r="C979" s="54"/>
    </row>
    <row r="980" spans="3:3" ht="14.25" customHeight="1" x14ac:dyDescent="0.3">
      <c r="C980" s="54"/>
    </row>
    <row r="981" spans="3:3" ht="14.25" customHeight="1" x14ac:dyDescent="0.3">
      <c r="C981" s="54"/>
    </row>
    <row r="982" spans="3:3" ht="14.25" customHeight="1" x14ac:dyDescent="0.3">
      <c r="C982" s="54"/>
    </row>
    <row r="983" spans="3:3" ht="14.25" customHeight="1" x14ac:dyDescent="0.3">
      <c r="C983" s="54"/>
    </row>
    <row r="984" spans="3:3" ht="14.25" customHeight="1" x14ac:dyDescent="0.3">
      <c r="C984" s="54"/>
    </row>
    <row r="985" spans="3:3" ht="14.25" customHeight="1" x14ac:dyDescent="0.3">
      <c r="C985" s="54"/>
    </row>
    <row r="986" spans="3:3" ht="14.25" customHeight="1" x14ac:dyDescent="0.3">
      <c r="C986" s="54"/>
    </row>
    <row r="987" spans="3:3" ht="14.25" customHeight="1" x14ac:dyDescent="0.3">
      <c r="C987" s="54"/>
    </row>
    <row r="988" spans="3:3" ht="14.25" customHeight="1" x14ac:dyDescent="0.3">
      <c r="C988" s="54"/>
    </row>
    <row r="989" spans="3:3" ht="14.25" customHeight="1" x14ac:dyDescent="0.3">
      <c r="C989" s="54"/>
    </row>
    <row r="990" spans="3:3" ht="14.25" customHeight="1" x14ac:dyDescent="0.3">
      <c r="C990" s="54"/>
    </row>
    <row r="991" spans="3:3" ht="14.25" customHeight="1" x14ac:dyDescent="0.3">
      <c r="C991" s="54"/>
    </row>
    <row r="992" spans="3:3" ht="14.25" customHeight="1" x14ac:dyDescent="0.3">
      <c r="C992" s="54"/>
    </row>
    <row r="993" spans="3:3" ht="14.25" customHeight="1" x14ac:dyDescent="0.3">
      <c r="C993" s="54"/>
    </row>
    <row r="994" spans="3:3" ht="14.25" customHeight="1" x14ac:dyDescent="0.3">
      <c r="C994" s="54"/>
    </row>
    <row r="995" spans="3:3" ht="14.25" customHeight="1" x14ac:dyDescent="0.3">
      <c r="C995" s="54"/>
    </row>
    <row r="996" spans="3:3" ht="14.25" customHeight="1" x14ac:dyDescent="0.3">
      <c r="C996" s="54"/>
    </row>
    <row r="997" spans="3:3" ht="14.25" customHeight="1" x14ac:dyDescent="0.3">
      <c r="C997" s="54"/>
    </row>
    <row r="998" spans="3:3" ht="14.25" customHeight="1" x14ac:dyDescent="0.3">
      <c r="C998" s="54"/>
    </row>
    <row r="999" spans="3:3" ht="14.25" customHeight="1" x14ac:dyDescent="0.3">
      <c r="C999" s="54"/>
    </row>
    <row r="1000" spans="3:3" ht="14.25" customHeight="1" x14ac:dyDescent="0.3">
      <c r="C1000" s="54"/>
    </row>
  </sheetData>
  <mergeCells count="16">
    <mergeCell ref="AN47:AY47"/>
    <mergeCell ref="AZ47:BK47"/>
    <mergeCell ref="AN28:AY28"/>
    <mergeCell ref="AZ28:BK28"/>
    <mergeCell ref="C5:K5"/>
    <mergeCell ref="D9:O9"/>
    <mergeCell ref="P9:AA9"/>
    <mergeCell ref="AB9:AM9"/>
    <mergeCell ref="AN9:AY9"/>
    <mergeCell ref="AZ9:BK9"/>
    <mergeCell ref="D28:O28"/>
    <mergeCell ref="P28:AA28"/>
    <mergeCell ref="AB28:AM28"/>
    <mergeCell ref="D47:O47"/>
    <mergeCell ref="P47:AA47"/>
    <mergeCell ref="AB47:AM47"/>
  </mergeCell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B1:BL1000"/>
  <sheetViews>
    <sheetView showGridLines="0" workbookViewId="0">
      <pane xSplit="3" topLeftCell="D1" activePane="topRight" state="frozen"/>
      <selection pane="topRight" activeCell="E2" sqref="E2"/>
    </sheetView>
  </sheetViews>
  <sheetFormatPr baseColWidth="10" defaultColWidth="12.59765625" defaultRowHeight="15" customHeight="1" x14ac:dyDescent="0.25"/>
  <cols>
    <col min="1" max="1" width="2.59765625" customWidth="1"/>
    <col min="2" max="2" width="2.8984375" customWidth="1"/>
    <col min="3" max="3" width="31.19921875" customWidth="1"/>
    <col min="4" max="63" width="9.3984375" customWidth="1"/>
    <col min="64" max="64" width="3.19921875" customWidth="1"/>
  </cols>
  <sheetData>
    <row r="1" spans="2:64" ht="14.25" customHeight="1" x14ac:dyDescent="0.3">
      <c r="C1" s="54"/>
    </row>
    <row r="2" spans="2:64" ht="14.25" customHeight="1" x14ac:dyDescent="0.3">
      <c r="B2" s="1"/>
      <c r="C2" s="56"/>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3"/>
    </row>
    <row r="3" spans="2:64" ht="14.25" customHeight="1" x14ac:dyDescent="0.3">
      <c r="B3" s="5"/>
      <c r="C3" s="65" t="s">
        <v>299</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8"/>
    </row>
    <row r="4" spans="2:64" ht="14.25" customHeight="1" x14ac:dyDescent="0.3">
      <c r="B4" s="5"/>
      <c r="C4" s="67"/>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8"/>
    </row>
    <row r="5" spans="2:64" ht="14.25" customHeight="1" x14ac:dyDescent="0.3">
      <c r="B5" s="5"/>
      <c r="C5" s="315" t="s">
        <v>301</v>
      </c>
      <c r="D5" s="278"/>
      <c r="E5" s="278"/>
      <c r="F5" s="278"/>
      <c r="G5" s="278"/>
      <c r="H5" s="278"/>
      <c r="I5" s="278"/>
      <c r="J5" s="278"/>
      <c r="K5" s="278"/>
      <c r="L5" s="278"/>
      <c r="M5" s="278"/>
      <c r="N5" s="278"/>
      <c r="O5" s="272"/>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8"/>
    </row>
    <row r="6" spans="2:64" ht="14.25" customHeight="1" x14ac:dyDescent="0.3">
      <c r="B6" s="5"/>
      <c r="C6" s="67"/>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8"/>
    </row>
    <row r="7" spans="2:64" ht="14.25" customHeight="1" x14ac:dyDescent="0.3">
      <c r="B7" s="5"/>
      <c r="C7" s="75"/>
      <c r="D7" s="297">
        <f>YEAR(CONFIG!D7)</f>
        <v>2021</v>
      </c>
      <c r="E7" s="278"/>
      <c r="F7" s="278"/>
      <c r="G7" s="278"/>
      <c r="H7" s="278"/>
      <c r="I7" s="278"/>
      <c r="J7" s="278"/>
      <c r="K7" s="278"/>
      <c r="L7" s="278"/>
      <c r="M7" s="278"/>
      <c r="N7" s="278"/>
      <c r="O7" s="298"/>
      <c r="P7" s="297">
        <f>+D7+1</f>
        <v>2022</v>
      </c>
      <c r="Q7" s="278"/>
      <c r="R7" s="278"/>
      <c r="S7" s="278"/>
      <c r="T7" s="278"/>
      <c r="U7" s="278"/>
      <c r="V7" s="278"/>
      <c r="W7" s="278"/>
      <c r="X7" s="278"/>
      <c r="Y7" s="278"/>
      <c r="Z7" s="278"/>
      <c r="AA7" s="272"/>
      <c r="AB7" s="297">
        <f>+P7+1</f>
        <v>2023</v>
      </c>
      <c r="AC7" s="278"/>
      <c r="AD7" s="278"/>
      <c r="AE7" s="278"/>
      <c r="AF7" s="278"/>
      <c r="AG7" s="278"/>
      <c r="AH7" s="278"/>
      <c r="AI7" s="278"/>
      <c r="AJ7" s="278"/>
      <c r="AK7" s="278"/>
      <c r="AL7" s="278"/>
      <c r="AM7" s="272"/>
      <c r="AN7" s="297">
        <f>+AB7+1</f>
        <v>2024</v>
      </c>
      <c r="AO7" s="278"/>
      <c r="AP7" s="278"/>
      <c r="AQ7" s="278"/>
      <c r="AR7" s="278"/>
      <c r="AS7" s="278"/>
      <c r="AT7" s="278"/>
      <c r="AU7" s="278"/>
      <c r="AV7" s="278"/>
      <c r="AW7" s="278"/>
      <c r="AX7" s="278"/>
      <c r="AY7" s="272"/>
      <c r="AZ7" s="297">
        <f>+AN7+1</f>
        <v>2025</v>
      </c>
      <c r="BA7" s="278"/>
      <c r="BB7" s="278"/>
      <c r="BC7" s="278"/>
      <c r="BD7" s="278"/>
      <c r="BE7" s="278"/>
      <c r="BF7" s="278"/>
      <c r="BG7" s="278"/>
      <c r="BH7" s="278"/>
      <c r="BI7" s="278"/>
      <c r="BJ7" s="278"/>
      <c r="BK7" s="272"/>
      <c r="BL7" s="8"/>
    </row>
    <row r="8" spans="2:64" ht="14.25" customHeight="1" x14ac:dyDescent="0.3">
      <c r="B8" s="5"/>
      <c r="C8" s="79" t="s">
        <v>136</v>
      </c>
      <c r="D8" s="81">
        <f>CONFIG!$D$7</f>
        <v>44197</v>
      </c>
      <c r="E8" s="81">
        <f t="shared" ref="E8:BK8" si="0">DATE(YEAR(D8),MONTH(D8)+1,DAY(D8))</f>
        <v>44228</v>
      </c>
      <c r="F8" s="81">
        <f t="shared" si="0"/>
        <v>44256</v>
      </c>
      <c r="G8" s="81">
        <f t="shared" si="0"/>
        <v>44287</v>
      </c>
      <c r="H8" s="81">
        <f t="shared" si="0"/>
        <v>44317</v>
      </c>
      <c r="I8" s="81">
        <f t="shared" si="0"/>
        <v>44348</v>
      </c>
      <c r="J8" s="81">
        <f t="shared" si="0"/>
        <v>44378</v>
      </c>
      <c r="K8" s="81">
        <f t="shared" si="0"/>
        <v>44409</v>
      </c>
      <c r="L8" s="81">
        <f t="shared" si="0"/>
        <v>44440</v>
      </c>
      <c r="M8" s="81">
        <f t="shared" si="0"/>
        <v>44470</v>
      </c>
      <c r="N8" s="81">
        <f t="shared" si="0"/>
        <v>44501</v>
      </c>
      <c r="O8" s="81">
        <f t="shared" si="0"/>
        <v>44531</v>
      </c>
      <c r="P8" s="81">
        <f t="shared" si="0"/>
        <v>44562</v>
      </c>
      <c r="Q8" s="81">
        <f t="shared" si="0"/>
        <v>44593</v>
      </c>
      <c r="R8" s="81">
        <f t="shared" si="0"/>
        <v>44621</v>
      </c>
      <c r="S8" s="81">
        <f t="shared" si="0"/>
        <v>44652</v>
      </c>
      <c r="T8" s="81">
        <f t="shared" si="0"/>
        <v>44682</v>
      </c>
      <c r="U8" s="81">
        <f t="shared" si="0"/>
        <v>44713</v>
      </c>
      <c r="V8" s="81">
        <f t="shared" si="0"/>
        <v>44743</v>
      </c>
      <c r="W8" s="81">
        <f t="shared" si="0"/>
        <v>44774</v>
      </c>
      <c r="X8" s="81">
        <f t="shared" si="0"/>
        <v>44805</v>
      </c>
      <c r="Y8" s="81">
        <f t="shared" si="0"/>
        <v>44835</v>
      </c>
      <c r="Z8" s="81">
        <f t="shared" si="0"/>
        <v>44866</v>
      </c>
      <c r="AA8" s="81">
        <f t="shared" si="0"/>
        <v>44896</v>
      </c>
      <c r="AB8" s="81">
        <f t="shared" si="0"/>
        <v>44927</v>
      </c>
      <c r="AC8" s="81">
        <f t="shared" si="0"/>
        <v>44958</v>
      </c>
      <c r="AD8" s="81">
        <f t="shared" si="0"/>
        <v>44986</v>
      </c>
      <c r="AE8" s="81">
        <f t="shared" si="0"/>
        <v>45017</v>
      </c>
      <c r="AF8" s="81">
        <f t="shared" si="0"/>
        <v>45047</v>
      </c>
      <c r="AG8" s="81">
        <f t="shared" si="0"/>
        <v>45078</v>
      </c>
      <c r="AH8" s="81">
        <f t="shared" si="0"/>
        <v>45108</v>
      </c>
      <c r="AI8" s="81">
        <f t="shared" si="0"/>
        <v>45139</v>
      </c>
      <c r="AJ8" s="81">
        <f t="shared" si="0"/>
        <v>45170</v>
      </c>
      <c r="AK8" s="81">
        <f t="shared" si="0"/>
        <v>45200</v>
      </c>
      <c r="AL8" s="81">
        <f t="shared" si="0"/>
        <v>45231</v>
      </c>
      <c r="AM8" s="81">
        <f t="shared" si="0"/>
        <v>45261</v>
      </c>
      <c r="AN8" s="81">
        <f t="shared" si="0"/>
        <v>45292</v>
      </c>
      <c r="AO8" s="81">
        <f t="shared" si="0"/>
        <v>45323</v>
      </c>
      <c r="AP8" s="81">
        <f t="shared" si="0"/>
        <v>45352</v>
      </c>
      <c r="AQ8" s="81">
        <f t="shared" si="0"/>
        <v>45383</v>
      </c>
      <c r="AR8" s="81">
        <f t="shared" si="0"/>
        <v>45413</v>
      </c>
      <c r="AS8" s="81">
        <f t="shared" si="0"/>
        <v>45444</v>
      </c>
      <c r="AT8" s="81">
        <f t="shared" si="0"/>
        <v>45474</v>
      </c>
      <c r="AU8" s="81">
        <f t="shared" si="0"/>
        <v>45505</v>
      </c>
      <c r="AV8" s="81">
        <f t="shared" si="0"/>
        <v>45536</v>
      </c>
      <c r="AW8" s="81">
        <f t="shared" si="0"/>
        <v>45566</v>
      </c>
      <c r="AX8" s="81">
        <f t="shared" si="0"/>
        <v>45597</v>
      </c>
      <c r="AY8" s="81">
        <f t="shared" si="0"/>
        <v>45627</v>
      </c>
      <c r="AZ8" s="81">
        <f t="shared" si="0"/>
        <v>45658</v>
      </c>
      <c r="BA8" s="81">
        <f t="shared" si="0"/>
        <v>45689</v>
      </c>
      <c r="BB8" s="81">
        <f t="shared" si="0"/>
        <v>45717</v>
      </c>
      <c r="BC8" s="81">
        <f t="shared" si="0"/>
        <v>45748</v>
      </c>
      <c r="BD8" s="81">
        <f t="shared" si="0"/>
        <v>45778</v>
      </c>
      <c r="BE8" s="81">
        <f t="shared" si="0"/>
        <v>45809</v>
      </c>
      <c r="BF8" s="81">
        <f t="shared" si="0"/>
        <v>45839</v>
      </c>
      <c r="BG8" s="81">
        <f t="shared" si="0"/>
        <v>45870</v>
      </c>
      <c r="BH8" s="81">
        <f t="shared" si="0"/>
        <v>45901</v>
      </c>
      <c r="BI8" s="81">
        <f t="shared" si="0"/>
        <v>45931</v>
      </c>
      <c r="BJ8" s="81">
        <f t="shared" si="0"/>
        <v>45962</v>
      </c>
      <c r="BK8" s="81">
        <f t="shared" si="0"/>
        <v>45992</v>
      </c>
      <c r="BL8" s="8"/>
    </row>
    <row r="9" spans="2:64" ht="14.25" customHeight="1" x14ac:dyDescent="0.3">
      <c r="B9" s="5"/>
      <c r="C9" s="85" t="str">
        <f>CONFIG!$C$14</f>
        <v>Activité de revenu 1</v>
      </c>
      <c r="D9" s="86">
        <f>D29-D48+TVA!D49</f>
        <v>0</v>
      </c>
      <c r="E9" s="86">
        <f>E29-E48+TVA!E49</f>
        <v>0</v>
      </c>
      <c r="F9" s="86">
        <f>F29-F48+TVA!F49</f>
        <v>0</v>
      </c>
      <c r="G9" s="86">
        <f>G29-G48+TVA!G49</f>
        <v>0</v>
      </c>
      <c r="H9" s="86">
        <f>H29-H48+TVA!H49</f>
        <v>0</v>
      </c>
      <c r="I9" s="86">
        <f>I29-I48+TVA!I49</f>
        <v>0</v>
      </c>
      <c r="J9" s="86">
        <f>J29-J48+TVA!J49</f>
        <v>0</v>
      </c>
      <c r="K9" s="86">
        <f>K29-K48+TVA!K49</f>
        <v>0</v>
      </c>
      <c r="L9" s="86">
        <f>L29-L48+TVA!L49</f>
        <v>0</v>
      </c>
      <c r="M9" s="86">
        <f>M29-M48+TVA!M49</f>
        <v>0</v>
      </c>
      <c r="N9" s="86">
        <f>N29-N48+TVA!N49</f>
        <v>0</v>
      </c>
      <c r="O9" s="86">
        <f>O29-O48+TVA!O49</f>
        <v>0</v>
      </c>
      <c r="P9" s="86">
        <f>P29-P48+TVA!P49</f>
        <v>0</v>
      </c>
      <c r="Q9" s="86">
        <f>Q29-Q48+TVA!Q49</f>
        <v>0</v>
      </c>
      <c r="R9" s="86">
        <f>R29-R48+TVA!R49</f>
        <v>0</v>
      </c>
      <c r="S9" s="86">
        <f>S29-S48+TVA!S49</f>
        <v>0</v>
      </c>
      <c r="T9" s="86">
        <f>T29-T48+TVA!T49</f>
        <v>0</v>
      </c>
      <c r="U9" s="86">
        <f>U29-U48+TVA!U49</f>
        <v>0</v>
      </c>
      <c r="V9" s="86">
        <f>V29-V48+TVA!V49</f>
        <v>0</v>
      </c>
      <c r="W9" s="86">
        <f>W29-W48+TVA!W49</f>
        <v>0</v>
      </c>
      <c r="X9" s="86">
        <f>X29-X48+TVA!X49</f>
        <v>0</v>
      </c>
      <c r="Y9" s="86">
        <f>Y29-Y48+TVA!Y49</f>
        <v>0</v>
      </c>
      <c r="Z9" s="86">
        <f>Z29-Z48+TVA!Z49</f>
        <v>0</v>
      </c>
      <c r="AA9" s="86">
        <f>AA29-AA48+TVA!AA49</f>
        <v>0</v>
      </c>
      <c r="AB9" s="86">
        <f>AB29-AB48+TVA!AB49</f>
        <v>0</v>
      </c>
      <c r="AC9" s="86">
        <f>AC29-AC48+TVA!AC49</f>
        <v>0</v>
      </c>
      <c r="AD9" s="86">
        <f>AD29-AD48+TVA!AD49</f>
        <v>0</v>
      </c>
      <c r="AE9" s="86">
        <f>AE29-AE48+TVA!AE49</f>
        <v>0</v>
      </c>
      <c r="AF9" s="86">
        <f>AF29-AF48+TVA!AF49</f>
        <v>0</v>
      </c>
      <c r="AG9" s="86">
        <f>AG29-AG48+TVA!AG49</f>
        <v>0</v>
      </c>
      <c r="AH9" s="86">
        <f>AH29-AH48+TVA!AH49</f>
        <v>0</v>
      </c>
      <c r="AI9" s="86">
        <f>AI29-AI48+TVA!AI49</f>
        <v>0</v>
      </c>
      <c r="AJ9" s="86">
        <f>AJ29-AJ48+TVA!AJ49</f>
        <v>0</v>
      </c>
      <c r="AK9" s="86">
        <f>AK29-AK48+TVA!AK49</f>
        <v>0</v>
      </c>
      <c r="AL9" s="86">
        <f>AL29-AL48+TVA!AL49</f>
        <v>0</v>
      </c>
      <c r="AM9" s="86">
        <f>AM29-AM48+TVA!AM49</f>
        <v>0</v>
      </c>
      <c r="AN9" s="86">
        <f>AN29-AN48+TVA!AN49</f>
        <v>0</v>
      </c>
      <c r="AO9" s="86">
        <f>AO29-AO48+TVA!AO49</f>
        <v>0</v>
      </c>
      <c r="AP9" s="86">
        <f>AP29-AP48+TVA!AP49</f>
        <v>0</v>
      </c>
      <c r="AQ9" s="86">
        <f>AQ29-AQ48+TVA!AQ49</f>
        <v>0</v>
      </c>
      <c r="AR9" s="86">
        <f>AR29-AR48+TVA!AR49</f>
        <v>0</v>
      </c>
      <c r="AS9" s="86">
        <f>AS29-AS48+TVA!AS49</f>
        <v>0</v>
      </c>
      <c r="AT9" s="86">
        <f>AT29-AT48+TVA!AT49</f>
        <v>0</v>
      </c>
      <c r="AU9" s="86">
        <f>AU29-AU48+TVA!AU49</f>
        <v>0</v>
      </c>
      <c r="AV9" s="86">
        <f>AV29-AV48+TVA!AV49</f>
        <v>0</v>
      </c>
      <c r="AW9" s="86">
        <f>AW29-AW48+TVA!AW49</f>
        <v>0</v>
      </c>
      <c r="AX9" s="86">
        <f>AX29-AX48+TVA!AX49</f>
        <v>0</v>
      </c>
      <c r="AY9" s="86">
        <f>AY29-AY48+TVA!AY49</f>
        <v>0</v>
      </c>
      <c r="AZ9" s="86">
        <f>AZ29-AZ48+TVA!AZ49</f>
        <v>0</v>
      </c>
      <c r="BA9" s="86">
        <f>BA29-BA48+TVA!BA49</f>
        <v>0</v>
      </c>
      <c r="BB9" s="86">
        <f>BB29-BB48+TVA!BB49</f>
        <v>0</v>
      </c>
      <c r="BC9" s="86">
        <f>BC29-BC48+TVA!BC49</f>
        <v>0</v>
      </c>
      <c r="BD9" s="86">
        <f>BD29-BD48+TVA!BD49</f>
        <v>0</v>
      </c>
      <c r="BE9" s="86">
        <f>BE29-BE48+TVA!BE49</f>
        <v>0</v>
      </c>
      <c r="BF9" s="86">
        <f>BF29-BF48+TVA!BF49</f>
        <v>0</v>
      </c>
      <c r="BG9" s="86">
        <f>BG29-BG48+TVA!BG49</f>
        <v>0</v>
      </c>
      <c r="BH9" s="86">
        <f>BH29-BH48+TVA!BH49</f>
        <v>0</v>
      </c>
      <c r="BI9" s="86">
        <f>BI29-BI48+TVA!BI49</f>
        <v>0</v>
      </c>
      <c r="BJ9" s="86">
        <f>BJ29-BJ48+TVA!BJ49</f>
        <v>0</v>
      </c>
      <c r="BK9" s="86">
        <f>BK29-BK48+TVA!BK49</f>
        <v>0</v>
      </c>
      <c r="BL9" s="8"/>
    </row>
    <row r="10" spans="2:64" ht="14.25" customHeight="1" x14ac:dyDescent="0.3">
      <c r="B10" s="5"/>
      <c r="C10" s="85" t="str">
        <f>CONFIG!$C$15</f>
        <v>Activité de revenu 2</v>
      </c>
      <c r="D10" s="86">
        <f>D30-D49+TVA!D50</f>
        <v>0</v>
      </c>
      <c r="E10" s="86">
        <f>E30-E49+TVA!E50</f>
        <v>0</v>
      </c>
      <c r="F10" s="86">
        <f>F30-F49+TVA!F50</f>
        <v>0</v>
      </c>
      <c r="G10" s="86">
        <f>G30-G49+TVA!G50</f>
        <v>0</v>
      </c>
      <c r="H10" s="86">
        <f>H30-H49+TVA!H50</f>
        <v>0</v>
      </c>
      <c r="I10" s="86">
        <f>I30-I49+TVA!I50</f>
        <v>0</v>
      </c>
      <c r="J10" s="86">
        <f>J30-J49+TVA!J50</f>
        <v>0</v>
      </c>
      <c r="K10" s="86">
        <f>K30-K49+TVA!K50</f>
        <v>0</v>
      </c>
      <c r="L10" s="86">
        <f>L30-L49+TVA!L50</f>
        <v>0</v>
      </c>
      <c r="M10" s="86">
        <f>M30-M49+TVA!M50</f>
        <v>0</v>
      </c>
      <c r="N10" s="86">
        <f>N30-N49+TVA!N50</f>
        <v>0</v>
      </c>
      <c r="O10" s="86">
        <f>O30-O49+TVA!O50</f>
        <v>0</v>
      </c>
      <c r="P10" s="86">
        <f>P30-P49+TVA!P50</f>
        <v>0</v>
      </c>
      <c r="Q10" s="86">
        <f>Q30-Q49+TVA!Q50</f>
        <v>0</v>
      </c>
      <c r="R10" s="86">
        <f>R30-R49+TVA!R50</f>
        <v>0</v>
      </c>
      <c r="S10" s="86">
        <f>S30-S49+TVA!S50</f>
        <v>0</v>
      </c>
      <c r="T10" s="86">
        <f>T30-T49+TVA!T50</f>
        <v>0</v>
      </c>
      <c r="U10" s="86">
        <f>U30-U49+TVA!U50</f>
        <v>0</v>
      </c>
      <c r="V10" s="86">
        <f>V30-V49+TVA!V50</f>
        <v>0</v>
      </c>
      <c r="W10" s="86">
        <f>W30-W49+TVA!W50</f>
        <v>0</v>
      </c>
      <c r="X10" s="86">
        <f>X30-X49+TVA!X50</f>
        <v>0</v>
      </c>
      <c r="Y10" s="86">
        <f>Y30-Y49+TVA!Y50</f>
        <v>0</v>
      </c>
      <c r="Z10" s="86">
        <f>Z30-Z49+TVA!Z50</f>
        <v>0</v>
      </c>
      <c r="AA10" s="86">
        <f>AA30-AA49+TVA!AA50</f>
        <v>0</v>
      </c>
      <c r="AB10" s="86">
        <f>AB30-AB49+TVA!AB50</f>
        <v>0</v>
      </c>
      <c r="AC10" s="86">
        <f>AC30-AC49+TVA!AC50</f>
        <v>0</v>
      </c>
      <c r="AD10" s="86">
        <f>AD30-AD49+TVA!AD50</f>
        <v>0</v>
      </c>
      <c r="AE10" s="86">
        <f>AE30-AE49+TVA!AE50</f>
        <v>0</v>
      </c>
      <c r="AF10" s="86">
        <f>AF30-AF49+TVA!AF50</f>
        <v>0</v>
      </c>
      <c r="AG10" s="86">
        <f>AG30-AG49+TVA!AG50</f>
        <v>0</v>
      </c>
      <c r="AH10" s="86">
        <f>AH30-AH49+TVA!AH50</f>
        <v>0</v>
      </c>
      <c r="AI10" s="86">
        <f>AI30-AI49+TVA!AI50</f>
        <v>0</v>
      </c>
      <c r="AJ10" s="86">
        <f>AJ30-AJ49+TVA!AJ50</f>
        <v>0</v>
      </c>
      <c r="AK10" s="86">
        <f>AK30-AK49+TVA!AK50</f>
        <v>0</v>
      </c>
      <c r="AL10" s="86">
        <f>AL30-AL49+TVA!AL50</f>
        <v>0</v>
      </c>
      <c r="AM10" s="86">
        <f>AM30-AM49+TVA!AM50</f>
        <v>0</v>
      </c>
      <c r="AN10" s="86">
        <f>AN30-AN49+TVA!AN50</f>
        <v>0</v>
      </c>
      <c r="AO10" s="86">
        <f>AO30-AO49+TVA!AO50</f>
        <v>0</v>
      </c>
      <c r="AP10" s="86">
        <f>AP30-AP49+TVA!AP50</f>
        <v>0</v>
      </c>
      <c r="AQ10" s="86">
        <f>AQ30-AQ49+TVA!AQ50</f>
        <v>0</v>
      </c>
      <c r="AR10" s="86">
        <f>AR30-AR49+TVA!AR50</f>
        <v>0</v>
      </c>
      <c r="AS10" s="86">
        <f>AS30-AS49+TVA!AS50</f>
        <v>0</v>
      </c>
      <c r="AT10" s="86">
        <f>AT30-AT49+TVA!AT50</f>
        <v>0</v>
      </c>
      <c r="AU10" s="86">
        <f>AU30-AU49+TVA!AU50</f>
        <v>0</v>
      </c>
      <c r="AV10" s="86">
        <f>AV30-AV49+TVA!AV50</f>
        <v>0</v>
      </c>
      <c r="AW10" s="86">
        <f>AW30-AW49+TVA!AW50</f>
        <v>0</v>
      </c>
      <c r="AX10" s="86">
        <f>AX30-AX49+TVA!AX50</f>
        <v>0</v>
      </c>
      <c r="AY10" s="86">
        <f>AY30-AY49+TVA!AY50</f>
        <v>0</v>
      </c>
      <c r="AZ10" s="86">
        <f>AZ30-AZ49+TVA!AZ50</f>
        <v>0</v>
      </c>
      <c r="BA10" s="86">
        <f>BA30-BA49+TVA!BA50</f>
        <v>0</v>
      </c>
      <c r="BB10" s="86">
        <f>BB30-BB49+TVA!BB50</f>
        <v>0</v>
      </c>
      <c r="BC10" s="86">
        <f>BC30-BC49+TVA!BC50</f>
        <v>0</v>
      </c>
      <c r="BD10" s="86">
        <f>BD30-BD49+TVA!BD50</f>
        <v>0</v>
      </c>
      <c r="BE10" s="86">
        <f>BE30-BE49+TVA!BE50</f>
        <v>0</v>
      </c>
      <c r="BF10" s="86">
        <f>BF30-BF49+TVA!BF50</f>
        <v>0</v>
      </c>
      <c r="BG10" s="86">
        <f>BG30-BG49+TVA!BG50</f>
        <v>0</v>
      </c>
      <c r="BH10" s="86">
        <f>BH30-BH49+TVA!BH50</f>
        <v>0</v>
      </c>
      <c r="BI10" s="86">
        <f>BI30-BI49+TVA!BI50</f>
        <v>0</v>
      </c>
      <c r="BJ10" s="86">
        <f>BJ30-BJ49+TVA!BJ50</f>
        <v>0</v>
      </c>
      <c r="BK10" s="86">
        <f>BK30-BK49+TVA!BK50</f>
        <v>0</v>
      </c>
      <c r="BL10" s="8"/>
    </row>
    <row r="11" spans="2:64" ht="14.25" customHeight="1" x14ac:dyDescent="0.3">
      <c r="B11" s="5"/>
      <c r="C11" s="85" t="str">
        <f>CONFIG!$C$16</f>
        <v>ETC …</v>
      </c>
      <c r="D11" s="86">
        <f>D31-D50+TVA!D51</f>
        <v>0</v>
      </c>
      <c r="E11" s="86">
        <f>E31-E50+TVA!E51</f>
        <v>0</v>
      </c>
      <c r="F11" s="86">
        <f>F31-F50+TVA!F51</f>
        <v>0</v>
      </c>
      <c r="G11" s="86">
        <f>G31-G50+TVA!G51</f>
        <v>0</v>
      </c>
      <c r="H11" s="86">
        <f>H31-H50+TVA!H51</f>
        <v>0</v>
      </c>
      <c r="I11" s="86">
        <f>I31-I50+TVA!I51</f>
        <v>0</v>
      </c>
      <c r="J11" s="86">
        <f>J31-J50+TVA!J51</f>
        <v>0</v>
      </c>
      <c r="K11" s="86">
        <f>K31-K50+TVA!K51</f>
        <v>0</v>
      </c>
      <c r="L11" s="86">
        <f>L31-L50+TVA!L51</f>
        <v>0</v>
      </c>
      <c r="M11" s="86">
        <f>M31-M50+TVA!M51</f>
        <v>0</v>
      </c>
      <c r="N11" s="86">
        <f>N31-N50+TVA!N51</f>
        <v>0</v>
      </c>
      <c r="O11" s="86">
        <f>O31-O50+TVA!O51</f>
        <v>0</v>
      </c>
      <c r="P11" s="86">
        <f>P31-P50+TVA!P51</f>
        <v>0</v>
      </c>
      <c r="Q11" s="86">
        <f>Q31-Q50+TVA!Q51</f>
        <v>0</v>
      </c>
      <c r="R11" s="86">
        <f>R31-R50+TVA!R51</f>
        <v>0</v>
      </c>
      <c r="S11" s="86">
        <f>S31-S50+TVA!S51</f>
        <v>0</v>
      </c>
      <c r="T11" s="86">
        <f>T31-T50+TVA!T51</f>
        <v>0</v>
      </c>
      <c r="U11" s="86">
        <f>U31-U50+TVA!U51</f>
        <v>0</v>
      </c>
      <c r="V11" s="86">
        <f>V31-V50+TVA!V51</f>
        <v>0</v>
      </c>
      <c r="W11" s="86">
        <f>W31-W50+TVA!W51</f>
        <v>0</v>
      </c>
      <c r="X11" s="86">
        <f>X31-X50+TVA!X51</f>
        <v>0</v>
      </c>
      <c r="Y11" s="86">
        <f>Y31-Y50+TVA!Y51</f>
        <v>0</v>
      </c>
      <c r="Z11" s="86">
        <f>Z31-Z50+TVA!Z51</f>
        <v>0</v>
      </c>
      <c r="AA11" s="86">
        <f>AA31-AA50+TVA!AA51</f>
        <v>0</v>
      </c>
      <c r="AB11" s="86">
        <f>AB31-AB50+TVA!AB51</f>
        <v>0</v>
      </c>
      <c r="AC11" s="86">
        <f>AC31-AC50+TVA!AC51</f>
        <v>0</v>
      </c>
      <c r="AD11" s="86">
        <f>AD31-AD50+TVA!AD51</f>
        <v>0</v>
      </c>
      <c r="AE11" s="86">
        <f>AE31-AE50+TVA!AE51</f>
        <v>0</v>
      </c>
      <c r="AF11" s="86">
        <f>AF31-AF50+TVA!AF51</f>
        <v>0</v>
      </c>
      <c r="AG11" s="86">
        <f>AG31-AG50+TVA!AG51</f>
        <v>0</v>
      </c>
      <c r="AH11" s="86">
        <f>AH31-AH50+TVA!AH51</f>
        <v>0</v>
      </c>
      <c r="AI11" s="86">
        <f>AI31-AI50+TVA!AI51</f>
        <v>0</v>
      </c>
      <c r="AJ11" s="86">
        <f>AJ31-AJ50+TVA!AJ51</f>
        <v>0</v>
      </c>
      <c r="AK11" s="86">
        <f>AK31-AK50+TVA!AK51</f>
        <v>0</v>
      </c>
      <c r="AL11" s="86">
        <f>AL31-AL50+TVA!AL51</f>
        <v>0</v>
      </c>
      <c r="AM11" s="86">
        <f>AM31-AM50+TVA!AM51</f>
        <v>0</v>
      </c>
      <c r="AN11" s="86">
        <f>AN31-AN50+TVA!AN51</f>
        <v>0</v>
      </c>
      <c r="AO11" s="86">
        <f>AO31-AO50+TVA!AO51</f>
        <v>0</v>
      </c>
      <c r="AP11" s="86">
        <f>AP31-AP50+TVA!AP51</f>
        <v>0</v>
      </c>
      <c r="AQ11" s="86">
        <f>AQ31-AQ50+TVA!AQ51</f>
        <v>0</v>
      </c>
      <c r="AR11" s="86">
        <f>AR31-AR50+TVA!AR51</f>
        <v>0</v>
      </c>
      <c r="AS11" s="86">
        <f>AS31-AS50+TVA!AS51</f>
        <v>0</v>
      </c>
      <c r="AT11" s="86">
        <f>AT31-AT50+TVA!AT51</f>
        <v>0</v>
      </c>
      <c r="AU11" s="86">
        <f>AU31-AU50+TVA!AU51</f>
        <v>0</v>
      </c>
      <c r="AV11" s="86">
        <f>AV31-AV50+TVA!AV51</f>
        <v>0</v>
      </c>
      <c r="AW11" s="86">
        <f>AW31-AW50+TVA!AW51</f>
        <v>0</v>
      </c>
      <c r="AX11" s="86">
        <f>AX31-AX50+TVA!AX51</f>
        <v>0</v>
      </c>
      <c r="AY11" s="86">
        <f>AY31-AY50+TVA!AY51</f>
        <v>0</v>
      </c>
      <c r="AZ11" s="86">
        <f>AZ31-AZ50+TVA!AZ51</f>
        <v>0</v>
      </c>
      <c r="BA11" s="86">
        <f>BA31-BA50+TVA!BA51</f>
        <v>0</v>
      </c>
      <c r="BB11" s="86">
        <f>BB31-BB50+TVA!BB51</f>
        <v>0</v>
      </c>
      <c r="BC11" s="86">
        <f>BC31-BC50+TVA!BC51</f>
        <v>0</v>
      </c>
      <c r="BD11" s="86">
        <f>BD31-BD50+TVA!BD51</f>
        <v>0</v>
      </c>
      <c r="BE11" s="86">
        <f>BE31-BE50+TVA!BE51</f>
        <v>0</v>
      </c>
      <c r="BF11" s="86">
        <f>BF31-BF50+TVA!BF51</f>
        <v>0</v>
      </c>
      <c r="BG11" s="86">
        <f>BG31-BG50+TVA!BG51</f>
        <v>0</v>
      </c>
      <c r="BH11" s="86">
        <f>BH31-BH50+TVA!BH51</f>
        <v>0</v>
      </c>
      <c r="BI11" s="86">
        <f>BI31-BI50+TVA!BI51</f>
        <v>0</v>
      </c>
      <c r="BJ11" s="86">
        <f>BJ31-BJ50+TVA!BJ51</f>
        <v>0</v>
      </c>
      <c r="BK11" s="86">
        <f>BK31-BK50+TVA!BK51</f>
        <v>0</v>
      </c>
      <c r="BL11" s="8"/>
    </row>
    <row r="12" spans="2:64" ht="14.25" customHeight="1" x14ac:dyDescent="0.3">
      <c r="B12" s="5"/>
      <c r="C12" s="85">
        <f>CONFIG!$C$17</f>
        <v>0</v>
      </c>
      <c r="D12" s="86">
        <f>D32-D51+TVA!D52</f>
        <v>0</v>
      </c>
      <c r="E12" s="86">
        <f>E32-E51+TVA!E52</f>
        <v>0</v>
      </c>
      <c r="F12" s="86">
        <f>F32-F51+TVA!F52</f>
        <v>0</v>
      </c>
      <c r="G12" s="86">
        <f>G32-G51+TVA!G52</f>
        <v>0</v>
      </c>
      <c r="H12" s="86">
        <f>H32-H51+TVA!H52</f>
        <v>0</v>
      </c>
      <c r="I12" s="86">
        <f>I32-I51+TVA!I52</f>
        <v>0</v>
      </c>
      <c r="J12" s="86">
        <f>J32-J51+TVA!J52</f>
        <v>0</v>
      </c>
      <c r="K12" s="86">
        <f>K32-K51+TVA!K52</f>
        <v>0</v>
      </c>
      <c r="L12" s="86">
        <f>L32-L51+TVA!L52</f>
        <v>0</v>
      </c>
      <c r="M12" s="86">
        <f>M32-M51+TVA!M52</f>
        <v>0</v>
      </c>
      <c r="N12" s="86">
        <f>N32-N51+TVA!N52</f>
        <v>0</v>
      </c>
      <c r="O12" s="86">
        <f>O32-O51+TVA!O52</f>
        <v>0</v>
      </c>
      <c r="P12" s="86">
        <f>P32-P51+TVA!P52</f>
        <v>0</v>
      </c>
      <c r="Q12" s="86">
        <f>Q32-Q51+TVA!Q52</f>
        <v>0</v>
      </c>
      <c r="R12" s="86">
        <f>R32-R51+TVA!R52</f>
        <v>0</v>
      </c>
      <c r="S12" s="86">
        <f>S32-S51+TVA!S52</f>
        <v>0</v>
      </c>
      <c r="T12" s="86">
        <f>T32-T51+TVA!T52</f>
        <v>0</v>
      </c>
      <c r="U12" s="86">
        <f>U32-U51+TVA!U52</f>
        <v>0</v>
      </c>
      <c r="V12" s="86">
        <f>V32-V51+TVA!V52</f>
        <v>0</v>
      </c>
      <c r="W12" s="86">
        <f>W32-W51+TVA!W52</f>
        <v>0</v>
      </c>
      <c r="X12" s="86">
        <f>X32-X51+TVA!X52</f>
        <v>0</v>
      </c>
      <c r="Y12" s="86">
        <f>Y32-Y51+TVA!Y52</f>
        <v>0</v>
      </c>
      <c r="Z12" s="86">
        <f>Z32-Z51+TVA!Z52</f>
        <v>0</v>
      </c>
      <c r="AA12" s="86">
        <f>AA32-AA51+TVA!AA52</f>
        <v>0</v>
      </c>
      <c r="AB12" s="86">
        <f>AB32-AB51+TVA!AB52</f>
        <v>0</v>
      </c>
      <c r="AC12" s="86">
        <f>AC32-AC51+TVA!AC52</f>
        <v>0</v>
      </c>
      <c r="AD12" s="86">
        <f>AD32-AD51+TVA!AD52</f>
        <v>0</v>
      </c>
      <c r="AE12" s="86">
        <f>AE32-AE51+TVA!AE52</f>
        <v>0</v>
      </c>
      <c r="AF12" s="86">
        <f>AF32-AF51+TVA!AF52</f>
        <v>0</v>
      </c>
      <c r="AG12" s="86">
        <f>AG32-AG51+TVA!AG52</f>
        <v>0</v>
      </c>
      <c r="AH12" s="86">
        <f>AH32-AH51+TVA!AH52</f>
        <v>0</v>
      </c>
      <c r="AI12" s="86">
        <f>AI32-AI51+TVA!AI52</f>
        <v>0</v>
      </c>
      <c r="AJ12" s="86">
        <f>AJ32-AJ51+TVA!AJ52</f>
        <v>0</v>
      </c>
      <c r="AK12" s="86">
        <f>AK32-AK51+TVA!AK52</f>
        <v>0</v>
      </c>
      <c r="AL12" s="86">
        <f>AL32-AL51+TVA!AL52</f>
        <v>0</v>
      </c>
      <c r="AM12" s="86">
        <f>AM32-AM51+TVA!AM52</f>
        <v>0</v>
      </c>
      <c r="AN12" s="86">
        <f>AN32-AN51+TVA!AN52</f>
        <v>0</v>
      </c>
      <c r="AO12" s="86">
        <f>AO32-AO51+TVA!AO52</f>
        <v>0</v>
      </c>
      <c r="AP12" s="86">
        <f>AP32-AP51+TVA!AP52</f>
        <v>0</v>
      </c>
      <c r="AQ12" s="86">
        <f>AQ32-AQ51+TVA!AQ52</f>
        <v>0</v>
      </c>
      <c r="AR12" s="86">
        <f>AR32-AR51+TVA!AR52</f>
        <v>0</v>
      </c>
      <c r="AS12" s="86">
        <f>AS32-AS51+TVA!AS52</f>
        <v>0</v>
      </c>
      <c r="AT12" s="86">
        <f>AT32-AT51+TVA!AT52</f>
        <v>0</v>
      </c>
      <c r="AU12" s="86">
        <f>AU32-AU51+TVA!AU52</f>
        <v>0</v>
      </c>
      <c r="AV12" s="86">
        <f>AV32-AV51+TVA!AV52</f>
        <v>0</v>
      </c>
      <c r="AW12" s="86">
        <f>AW32-AW51+TVA!AW52</f>
        <v>0</v>
      </c>
      <c r="AX12" s="86">
        <f>AX32-AX51+TVA!AX52</f>
        <v>0</v>
      </c>
      <c r="AY12" s="86">
        <f>AY32-AY51+TVA!AY52</f>
        <v>0</v>
      </c>
      <c r="AZ12" s="86">
        <f>AZ32-AZ51+TVA!AZ52</f>
        <v>0</v>
      </c>
      <c r="BA12" s="86">
        <f>BA32-BA51+TVA!BA52</f>
        <v>0</v>
      </c>
      <c r="BB12" s="86">
        <f>BB32-BB51+TVA!BB52</f>
        <v>0</v>
      </c>
      <c r="BC12" s="86">
        <f>BC32-BC51+TVA!BC52</f>
        <v>0</v>
      </c>
      <c r="BD12" s="86">
        <f>BD32-BD51+TVA!BD52</f>
        <v>0</v>
      </c>
      <c r="BE12" s="86">
        <f>BE32-BE51+TVA!BE52</f>
        <v>0</v>
      </c>
      <c r="BF12" s="86">
        <f>BF32-BF51+TVA!BF52</f>
        <v>0</v>
      </c>
      <c r="BG12" s="86">
        <f>BG32-BG51+TVA!BG52</f>
        <v>0</v>
      </c>
      <c r="BH12" s="86">
        <f>BH32-BH51+TVA!BH52</f>
        <v>0</v>
      </c>
      <c r="BI12" s="86">
        <f>BI32-BI51+TVA!BI52</f>
        <v>0</v>
      </c>
      <c r="BJ12" s="86">
        <f>BJ32-BJ51+TVA!BJ52</f>
        <v>0</v>
      </c>
      <c r="BK12" s="86">
        <f>BK32-BK51+TVA!BK52</f>
        <v>0</v>
      </c>
      <c r="BL12" s="8"/>
    </row>
    <row r="13" spans="2:64" ht="14.25" customHeight="1" x14ac:dyDescent="0.3">
      <c r="B13" s="5"/>
      <c r="C13" s="85">
        <f>CONFIG!$C$18</f>
        <v>0</v>
      </c>
      <c r="D13" s="86">
        <f>D33-D52+TVA!D53</f>
        <v>0</v>
      </c>
      <c r="E13" s="86">
        <f>E33-E52+TVA!E53</f>
        <v>0</v>
      </c>
      <c r="F13" s="86">
        <f>F33-F52+TVA!F53</f>
        <v>0</v>
      </c>
      <c r="G13" s="86">
        <f>G33-G52+TVA!G53</f>
        <v>0</v>
      </c>
      <c r="H13" s="86">
        <f>H33-H52+TVA!H53</f>
        <v>0</v>
      </c>
      <c r="I13" s="86">
        <f>I33-I52+TVA!I53</f>
        <v>0</v>
      </c>
      <c r="J13" s="86">
        <f>J33-J52+TVA!J53</f>
        <v>0</v>
      </c>
      <c r="K13" s="86">
        <f>K33-K52+TVA!K53</f>
        <v>0</v>
      </c>
      <c r="L13" s="86">
        <f>L33-L52+TVA!L53</f>
        <v>0</v>
      </c>
      <c r="M13" s="86">
        <f>M33-M52+TVA!M53</f>
        <v>0</v>
      </c>
      <c r="N13" s="86">
        <f>N33-N52+TVA!N53</f>
        <v>0</v>
      </c>
      <c r="O13" s="86">
        <f>O33-O52+TVA!O53</f>
        <v>0</v>
      </c>
      <c r="P13" s="86">
        <f>P33-P52+TVA!P53</f>
        <v>0</v>
      </c>
      <c r="Q13" s="86">
        <f>Q33-Q52+TVA!Q53</f>
        <v>0</v>
      </c>
      <c r="R13" s="86">
        <f>R33-R52+TVA!R53</f>
        <v>0</v>
      </c>
      <c r="S13" s="86">
        <f>S33-S52+TVA!S53</f>
        <v>0</v>
      </c>
      <c r="T13" s="86">
        <f>T33-T52+TVA!T53</f>
        <v>0</v>
      </c>
      <c r="U13" s="86">
        <f>U33-U52+TVA!U53</f>
        <v>0</v>
      </c>
      <c r="V13" s="86">
        <f>V33-V52+TVA!V53</f>
        <v>0</v>
      </c>
      <c r="W13" s="86">
        <f>W33-W52+TVA!W53</f>
        <v>0</v>
      </c>
      <c r="X13" s="86">
        <f>X33-X52+TVA!X53</f>
        <v>0</v>
      </c>
      <c r="Y13" s="86">
        <f>Y33-Y52+TVA!Y53</f>
        <v>0</v>
      </c>
      <c r="Z13" s="86">
        <f>Z33-Z52+TVA!Z53</f>
        <v>0</v>
      </c>
      <c r="AA13" s="86">
        <f>AA33-AA52+TVA!AA53</f>
        <v>0</v>
      </c>
      <c r="AB13" s="86">
        <f>AB33-AB52+TVA!AB53</f>
        <v>0</v>
      </c>
      <c r="AC13" s="86">
        <f>AC33-AC52+TVA!AC53</f>
        <v>0</v>
      </c>
      <c r="AD13" s="86">
        <f>AD33-AD52+TVA!AD53</f>
        <v>0</v>
      </c>
      <c r="AE13" s="86">
        <f>AE33-AE52+TVA!AE53</f>
        <v>0</v>
      </c>
      <c r="AF13" s="86">
        <f>AF33-AF52+TVA!AF53</f>
        <v>0</v>
      </c>
      <c r="AG13" s="86">
        <f>AG33-AG52+TVA!AG53</f>
        <v>0</v>
      </c>
      <c r="AH13" s="86">
        <f>AH33-AH52+TVA!AH53</f>
        <v>0</v>
      </c>
      <c r="AI13" s="86">
        <f>AI33-AI52+TVA!AI53</f>
        <v>0</v>
      </c>
      <c r="AJ13" s="86">
        <f>AJ33-AJ52+TVA!AJ53</f>
        <v>0</v>
      </c>
      <c r="AK13" s="86">
        <f>AK33-AK52+TVA!AK53</f>
        <v>0</v>
      </c>
      <c r="AL13" s="86">
        <f>AL33-AL52+TVA!AL53</f>
        <v>0</v>
      </c>
      <c r="AM13" s="86">
        <f>AM33-AM52+TVA!AM53</f>
        <v>0</v>
      </c>
      <c r="AN13" s="86">
        <f>AN33-AN52+TVA!AN53</f>
        <v>0</v>
      </c>
      <c r="AO13" s="86">
        <f>AO33-AO52+TVA!AO53</f>
        <v>0</v>
      </c>
      <c r="AP13" s="86">
        <f>AP33-AP52+TVA!AP53</f>
        <v>0</v>
      </c>
      <c r="AQ13" s="86">
        <f>AQ33-AQ52+TVA!AQ53</f>
        <v>0</v>
      </c>
      <c r="AR13" s="86">
        <f>AR33-AR52+TVA!AR53</f>
        <v>0</v>
      </c>
      <c r="AS13" s="86">
        <f>AS33-AS52+TVA!AS53</f>
        <v>0</v>
      </c>
      <c r="AT13" s="86">
        <f>AT33-AT52+TVA!AT53</f>
        <v>0</v>
      </c>
      <c r="AU13" s="86">
        <f>AU33-AU52+TVA!AU53</f>
        <v>0</v>
      </c>
      <c r="AV13" s="86">
        <f>AV33-AV52+TVA!AV53</f>
        <v>0</v>
      </c>
      <c r="AW13" s="86">
        <f>AW33-AW52+TVA!AW53</f>
        <v>0</v>
      </c>
      <c r="AX13" s="86">
        <f>AX33-AX52+TVA!AX53</f>
        <v>0</v>
      </c>
      <c r="AY13" s="86">
        <f>AY33-AY52+TVA!AY53</f>
        <v>0</v>
      </c>
      <c r="AZ13" s="86">
        <f>AZ33-AZ52+TVA!AZ53</f>
        <v>0</v>
      </c>
      <c r="BA13" s="86">
        <f>BA33-BA52+TVA!BA53</f>
        <v>0</v>
      </c>
      <c r="BB13" s="86">
        <f>BB33-BB52+TVA!BB53</f>
        <v>0</v>
      </c>
      <c r="BC13" s="86">
        <f>BC33-BC52+TVA!BC53</f>
        <v>0</v>
      </c>
      <c r="BD13" s="86">
        <f>BD33-BD52+TVA!BD53</f>
        <v>0</v>
      </c>
      <c r="BE13" s="86">
        <f>BE33-BE52+TVA!BE53</f>
        <v>0</v>
      </c>
      <c r="BF13" s="86">
        <f>BF33-BF52+TVA!BF53</f>
        <v>0</v>
      </c>
      <c r="BG13" s="86">
        <f>BG33-BG52+TVA!BG53</f>
        <v>0</v>
      </c>
      <c r="BH13" s="86">
        <f>BH33-BH52+TVA!BH53</f>
        <v>0</v>
      </c>
      <c r="BI13" s="86">
        <f>BI33-BI52+TVA!BI53</f>
        <v>0</v>
      </c>
      <c r="BJ13" s="86">
        <f>BJ33-BJ52+TVA!BJ53</f>
        <v>0</v>
      </c>
      <c r="BK13" s="86">
        <f>BK33-BK52+TVA!BK53</f>
        <v>0</v>
      </c>
      <c r="BL13" s="8"/>
    </row>
    <row r="14" spans="2:64" ht="14.25" customHeight="1" x14ac:dyDescent="0.3">
      <c r="B14" s="5"/>
      <c r="C14" s="85">
        <f>CONFIG!$C$19</f>
        <v>0</v>
      </c>
      <c r="D14" s="86">
        <f>D34-D53+TVA!D54</f>
        <v>0</v>
      </c>
      <c r="E14" s="86">
        <f>E34-E53+TVA!E54</f>
        <v>0</v>
      </c>
      <c r="F14" s="86">
        <f>F34-F53+TVA!F54</f>
        <v>0</v>
      </c>
      <c r="G14" s="86">
        <f>G34-G53+TVA!G54</f>
        <v>0</v>
      </c>
      <c r="H14" s="86">
        <f>H34-H53+TVA!H54</f>
        <v>0</v>
      </c>
      <c r="I14" s="86">
        <f>I34-I53+TVA!I54</f>
        <v>0</v>
      </c>
      <c r="J14" s="86">
        <f>J34-J53+TVA!J54</f>
        <v>0</v>
      </c>
      <c r="K14" s="86">
        <f>K34-K53+TVA!K54</f>
        <v>0</v>
      </c>
      <c r="L14" s="86">
        <f>L34-L53+TVA!L54</f>
        <v>0</v>
      </c>
      <c r="M14" s="86">
        <f>M34-M53+TVA!M54</f>
        <v>0</v>
      </c>
      <c r="N14" s="86">
        <f>N34-N53+TVA!N54</f>
        <v>0</v>
      </c>
      <c r="O14" s="86">
        <f>O34-O53+TVA!O54</f>
        <v>0</v>
      </c>
      <c r="P14" s="86">
        <f>P34-P53+TVA!P54</f>
        <v>0</v>
      </c>
      <c r="Q14" s="86">
        <f>Q34-Q53+TVA!Q54</f>
        <v>0</v>
      </c>
      <c r="R14" s="86">
        <f>R34-R53+TVA!R54</f>
        <v>0</v>
      </c>
      <c r="S14" s="86">
        <f>S34-S53+TVA!S54</f>
        <v>0</v>
      </c>
      <c r="T14" s="86">
        <f>T34-T53+TVA!T54</f>
        <v>0</v>
      </c>
      <c r="U14" s="86">
        <f>U34-U53+TVA!U54</f>
        <v>0</v>
      </c>
      <c r="V14" s="86">
        <f>V34-V53+TVA!V54</f>
        <v>0</v>
      </c>
      <c r="W14" s="86">
        <f>W34-W53+TVA!W54</f>
        <v>0</v>
      </c>
      <c r="X14" s="86">
        <f>X34-X53+TVA!X54</f>
        <v>0</v>
      </c>
      <c r="Y14" s="86">
        <f>Y34-Y53+TVA!Y54</f>
        <v>0</v>
      </c>
      <c r="Z14" s="86">
        <f>Z34-Z53+TVA!Z54</f>
        <v>0</v>
      </c>
      <c r="AA14" s="86">
        <f>AA34-AA53+TVA!AA54</f>
        <v>0</v>
      </c>
      <c r="AB14" s="86">
        <f>AB34-AB53+TVA!AB54</f>
        <v>0</v>
      </c>
      <c r="AC14" s="86">
        <f>AC34-AC53+TVA!AC54</f>
        <v>0</v>
      </c>
      <c r="AD14" s="86">
        <f>AD34-AD53+TVA!AD54</f>
        <v>0</v>
      </c>
      <c r="AE14" s="86">
        <f>AE34-AE53+TVA!AE54</f>
        <v>0</v>
      </c>
      <c r="AF14" s="86">
        <f>AF34-AF53+TVA!AF54</f>
        <v>0</v>
      </c>
      <c r="AG14" s="86">
        <f>AG34-AG53+TVA!AG54</f>
        <v>0</v>
      </c>
      <c r="AH14" s="86">
        <f>AH34-AH53+TVA!AH54</f>
        <v>0</v>
      </c>
      <c r="AI14" s="86">
        <f>AI34-AI53+TVA!AI54</f>
        <v>0</v>
      </c>
      <c r="AJ14" s="86">
        <f>AJ34-AJ53+TVA!AJ54</f>
        <v>0</v>
      </c>
      <c r="AK14" s="86">
        <f>AK34-AK53+TVA!AK54</f>
        <v>0</v>
      </c>
      <c r="AL14" s="86">
        <f>AL34-AL53+TVA!AL54</f>
        <v>0</v>
      </c>
      <c r="AM14" s="86">
        <f>AM34-AM53+TVA!AM54</f>
        <v>0</v>
      </c>
      <c r="AN14" s="86">
        <f>AN34-AN53+TVA!AN54</f>
        <v>0</v>
      </c>
      <c r="AO14" s="86">
        <f>AO34-AO53+TVA!AO54</f>
        <v>0</v>
      </c>
      <c r="AP14" s="86">
        <f>AP34-AP53+TVA!AP54</f>
        <v>0</v>
      </c>
      <c r="AQ14" s="86">
        <f>AQ34-AQ53+TVA!AQ54</f>
        <v>0</v>
      </c>
      <c r="AR14" s="86">
        <f>AR34-AR53+TVA!AR54</f>
        <v>0</v>
      </c>
      <c r="AS14" s="86">
        <f>AS34-AS53+TVA!AS54</f>
        <v>0</v>
      </c>
      <c r="AT14" s="86">
        <f>AT34-AT53+TVA!AT54</f>
        <v>0</v>
      </c>
      <c r="AU14" s="86">
        <f>AU34-AU53+TVA!AU54</f>
        <v>0</v>
      </c>
      <c r="AV14" s="86">
        <f>AV34-AV53+TVA!AV54</f>
        <v>0</v>
      </c>
      <c r="AW14" s="86">
        <f>AW34-AW53+TVA!AW54</f>
        <v>0</v>
      </c>
      <c r="AX14" s="86">
        <f>AX34-AX53+TVA!AX54</f>
        <v>0</v>
      </c>
      <c r="AY14" s="86">
        <f>AY34-AY53+TVA!AY54</f>
        <v>0</v>
      </c>
      <c r="AZ14" s="86">
        <f>AZ34-AZ53+TVA!AZ54</f>
        <v>0</v>
      </c>
      <c r="BA14" s="86">
        <f>BA34-BA53+TVA!BA54</f>
        <v>0</v>
      </c>
      <c r="BB14" s="86">
        <f>BB34-BB53+TVA!BB54</f>
        <v>0</v>
      </c>
      <c r="BC14" s="86">
        <f>BC34-BC53+TVA!BC54</f>
        <v>0</v>
      </c>
      <c r="BD14" s="86">
        <f>BD34-BD53+TVA!BD54</f>
        <v>0</v>
      </c>
      <c r="BE14" s="86">
        <f>BE34-BE53+TVA!BE54</f>
        <v>0</v>
      </c>
      <c r="BF14" s="86">
        <f>BF34-BF53+TVA!BF54</f>
        <v>0</v>
      </c>
      <c r="BG14" s="86">
        <f>BG34-BG53+TVA!BG54</f>
        <v>0</v>
      </c>
      <c r="BH14" s="86">
        <f>BH34-BH53+TVA!BH54</f>
        <v>0</v>
      </c>
      <c r="BI14" s="86">
        <f>BI34-BI53+TVA!BI54</f>
        <v>0</v>
      </c>
      <c r="BJ14" s="86">
        <f>BJ34-BJ53+TVA!BJ54</f>
        <v>0</v>
      </c>
      <c r="BK14" s="86">
        <f>BK34-BK53+TVA!BK54</f>
        <v>0</v>
      </c>
      <c r="BL14" s="8"/>
    </row>
    <row r="15" spans="2:64" ht="14.25" customHeight="1" x14ac:dyDescent="0.3">
      <c r="B15" s="5"/>
      <c r="C15" s="85">
        <f>CONFIG!$C$20</f>
        <v>0</v>
      </c>
      <c r="D15" s="86">
        <f>D35-D54+TVA!D55</f>
        <v>0</v>
      </c>
      <c r="E15" s="86">
        <f>E35-E54+TVA!E55</f>
        <v>0</v>
      </c>
      <c r="F15" s="86">
        <f>F35-F54+TVA!F55</f>
        <v>0</v>
      </c>
      <c r="G15" s="86">
        <f>G35-G54+TVA!G55</f>
        <v>0</v>
      </c>
      <c r="H15" s="86">
        <f>H35-H54+TVA!H55</f>
        <v>0</v>
      </c>
      <c r="I15" s="86">
        <f>I35-I54+TVA!I55</f>
        <v>0</v>
      </c>
      <c r="J15" s="86">
        <f>J35-J54+TVA!J55</f>
        <v>0</v>
      </c>
      <c r="K15" s="86">
        <f>K35-K54+TVA!K55</f>
        <v>0</v>
      </c>
      <c r="L15" s="86">
        <f>L35-L54+TVA!L55</f>
        <v>0</v>
      </c>
      <c r="M15" s="86">
        <f>M35-M54+TVA!M55</f>
        <v>0</v>
      </c>
      <c r="N15" s="86">
        <f>N35-N54+TVA!N55</f>
        <v>0</v>
      </c>
      <c r="O15" s="86">
        <f>O35-O54+TVA!O55</f>
        <v>0</v>
      </c>
      <c r="P15" s="86">
        <f>P35-P54+TVA!P55</f>
        <v>0</v>
      </c>
      <c r="Q15" s="86">
        <f>Q35-Q54+TVA!Q55</f>
        <v>0</v>
      </c>
      <c r="R15" s="86">
        <f>R35-R54+TVA!R55</f>
        <v>0</v>
      </c>
      <c r="S15" s="86">
        <f>S35-S54+TVA!S55</f>
        <v>0</v>
      </c>
      <c r="T15" s="86">
        <f>T35-T54+TVA!T55</f>
        <v>0</v>
      </c>
      <c r="U15" s="86">
        <f>U35-U54+TVA!U55</f>
        <v>0</v>
      </c>
      <c r="V15" s="86">
        <f>V35-V54+TVA!V55</f>
        <v>0</v>
      </c>
      <c r="W15" s="86">
        <f>W35-W54+TVA!W55</f>
        <v>0</v>
      </c>
      <c r="X15" s="86">
        <f>X35-X54+TVA!X55</f>
        <v>0</v>
      </c>
      <c r="Y15" s="86">
        <f>Y35-Y54+TVA!Y55</f>
        <v>0</v>
      </c>
      <c r="Z15" s="86">
        <f>Z35-Z54+TVA!Z55</f>
        <v>0</v>
      </c>
      <c r="AA15" s="86">
        <f>AA35-AA54+TVA!AA55</f>
        <v>0</v>
      </c>
      <c r="AB15" s="86">
        <f>AB35-AB54+TVA!AB55</f>
        <v>0</v>
      </c>
      <c r="AC15" s="86">
        <f>AC35-AC54+TVA!AC55</f>
        <v>0</v>
      </c>
      <c r="AD15" s="86">
        <f>AD35-AD54+TVA!AD55</f>
        <v>0</v>
      </c>
      <c r="AE15" s="86">
        <f>AE35-AE54+TVA!AE55</f>
        <v>0</v>
      </c>
      <c r="AF15" s="86">
        <f>AF35-AF54+TVA!AF55</f>
        <v>0</v>
      </c>
      <c r="AG15" s="86">
        <f>AG35-AG54+TVA!AG55</f>
        <v>0</v>
      </c>
      <c r="AH15" s="86">
        <f>AH35-AH54+TVA!AH55</f>
        <v>0</v>
      </c>
      <c r="AI15" s="86">
        <f>AI35-AI54+TVA!AI55</f>
        <v>0</v>
      </c>
      <c r="AJ15" s="86">
        <f>AJ35-AJ54+TVA!AJ55</f>
        <v>0</v>
      </c>
      <c r="AK15" s="86">
        <f>AK35-AK54+TVA!AK55</f>
        <v>0</v>
      </c>
      <c r="AL15" s="86">
        <f>AL35-AL54+TVA!AL55</f>
        <v>0</v>
      </c>
      <c r="AM15" s="86">
        <f>AM35-AM54+TVA!AM55</f>
        <v>0</v>
      </c>
      <c r="AN15" s="86">
        <f>AN35-AN54+TVA!AN55</f>
        <v>0</v>
      </c>
      <c r="AO15" s="86">
        <f>AO35-AO54+TVA!AO55</f>
        <v>0</v>
      </c>
      <c r="AP15" s="86">
        <f>AP35-AP54+TVA!AP55</f>
        <v>0</v>
      </c>
      <c r="AQ15" s="86">
        <f>AQ35-AQ54+TVA!AQ55</f>
        <v>0</v>
      </c>
      <c r="AR15" s="86">
        <f>AR35-AR54+TVA!AR55</f>
        <v>0</v>
      </c>
      <c r="AS15" s="86">
        <f>AS35-AS54+TVA!AS55</f>
        <v>0</v>
      </c>
      <c r="AT15" s="86">
        <f>AT35-AT54+TVA!AT55</f>
        <v>0</v>
      </c>
      <c r="AU15" s="86">
        <f>AU35-AU54+TVA!AU55</f>
        <v>0</v>
      </c>
      <c r="AV15" s="86">
        <f>AV35-AV54+TVA!AV55</f>
        <v>0</v>
      </c>
      <c r="AW15" s="86">
        <f>AW35-AW54+TVA!AW55</f>
        <v>0</v>
      </c>
      <c r="AX15" s="86">
        <f>AX35-AX54+TVA!AX55</f>
        <v>0</v>
      </c>
      <c r="AY15" s="86">
        <f>AY35-AY54+TVA!AY55</f>
        <v>0</v>
      </c>
      <c r="AZ15" s="86">
        <f>AZ35-AZ54+TVA!AZ55</f>
        <v>0</v>
      </c>
      <c r="BA15" s="86">
        <f>BA35-BA54+TVA!BA55</f>
        <v>0</v>
      </c>
      <c r="BB15" s="86">
        <f>BB35-BB54+TVA!BB55</f>
        <v>0</v>
      </c>
      <c r="BC15" s="86">
        <f>BC35-BC54+TVA!BC55</f>
        <v>0</v>
      </c>
      <c r="BD15" s="86">
        <f>BD35-BD54+TVA!BD55</f>
        <v>0</v>
      </c>
      <c r="BE15" s="86">
        <f>BE35-BE54+TVA!BE55</f>
        <v>0</v>
      </c>
      <c r="BF15" s="86">
        <f>BF35-BF54+TVA!BF55</f>
        <v>0</v>
      </c>
      <c r="BG15" s="86">
        <f>BG35-BG54+TVA!BG55</f>
        <v>0</v>
      </c>
      <c r="BH15" s="86">
        <f>BH35-BH54+TVA!BH55</f>
        <v>0</v>
      </c>
      <c r="BI15" s="86">
        <f>BI35-BI54+TVA!BI55</f>
        <v>0</v>
      </c>
      <c r="BJ15" s="86">
        <f>BJ35-BJ54+TVA!BJ55</f>
        <v>0</v>
      </c>
      <c r="BK15" s="86">
        <f>BK35-BK54+TVA!BK55</f>
        <v>0</v>
      </c>
      <c r="BL15" s="8"/>
    </row>
    <row r="16" spans="2:64" ht="14.25" customHeight="1" x14ac:dyDescent="0.3">
      <c r="B16" s="5"/>
      <c r="C16" s="85">
        <f>CONFIG!$C$21</f>
        <v>0</v>
      </c>
      <c r="D16" s="86">
        <f>D36-D55+TVA!D56</f>
        <v>0</v>
      </c>
      <c r="E16" s="86">
        <f>E36-E55+TVA!E56</f>
        <v>0</v>
      </c>
      <c r="F16" s="86">
        <f>F36-F55+TVA!F56</f>
        <v>0</v>
      </c>
      <c r="G16" s="86">
        <f>G36-G55+TVA!G56</f>
        <v>0</v>
      </c>
      <c r="H16" s="86">
        <f>H36-H55+TVA!H56</f>
        <v>0</v>
      </c>
      <c r="I16" s="86">
        <f>I36-I55+TVA!I56</f>
        <v>0</v>
      </c>
      <c r="J16" s="86">
        <f>J36-J55+TVA!J56</f>
        <v>0</v>
      </c>
      <c r="K16" s="86">
        <f>K36-K55+TVA!K56</f>
        <v>0</v>
      </c>
      <c r="L16" s="86">
        <f>L36-L55+TVA!L56</f>
        <v>0</v>
      </c>
      <c r="M16" s="86">
        <f>M36-M55+TVA!M56</f>
        <v>0</v>
      </c>
      <c r="N16" s="86">
        <f>N36-N55+TVA!N56</f>
        <v>0</v>
      </c>
      <c r="O16" s="86">
        <f>O36-O55+TVA!O56</f>
        <v>0</v>
      </c>
      <c r="P16" s="86">
        <f>P36-P55+TVA!P56</f>
        <v>0</v>
      </c>
      <c r="Q16" s="86">
        <f>Q36-Q55+TVA!Q56</f>
        <v>0</v>
      </c>
      <c r="R16" s="86">
        <f>R36-R55+TVA!R56</f>
        <v>0</v>
      </c>
      <c r="S16" s="86">
        <f>S36-S55+TVA!S56</f>
        <v>0</v>
      </c>
      <c r="T16" s="86">
        <f>T36-T55+TVA!T56</f>
        <v>0</v>
      </c>
      <c r="U16" s="86">
        <f>U36-U55+TVA!U56</f>
        <v>0</v>
      </c>
      <c r="V16" s="86">
        <f>V36-V55+TVA!V56</f>
        <v>0</v>
      </c>
      <c r="W16" s="86">
        <f>W36-W55+TVA!W56</f>
        <v>0</v>
      </c>
      <c r="X16" s="86">
        <f>X36-X55+TVA!X56</f>
        <v>0</v>
      </c>
      <c r="Y16" s="86">
        <f>Y36-Y55+TVA!Y56</f>
        <v>0</v>
      </c>
      <c r="Z16" s="86">
        <f>Z36-Z55+TVA!Z56</f>
        <v>0</v>
      </c>
      <c r="AA16" s="86">
        <f>AA36-AA55+TVA!AA56</f>
        <v>0</v>
      </c>
      <c r="AB16" s="86">
        <f>AB36-AB55+TVA!AB56</f>
        <v>0</v>
      </c>
      <c r="AC16" s="86">
        <f>AC36-AC55+TVA!AC56</f>
        <v>0</v>
      </c>
      <c r="AD16" s="86">
        <f>AD36-AD55+TVA!AD56</f>
        <v>0</v>
      </c>
      <c r="AE16" s="86">
        <f>AE36-AE55+TVA!AE56</f>
        <v>0</v>
      </c>
      <c r="AF16" s="86">
        <f>AF36-AF55+TVA!AF56</f>
        <v>0</v>
      </c>
      <c r="AG16" s="86">
        <f>AG36-AG55+TVA!AG56</f>
        <v>0</v>
      </c>
      <c r="AH16" s="86">
        <f>AH36-AH55+TVA!AH56</f>
        <v>0</v>
      </c>
      <c r="AI16" s="86">
        <f>AI36-AI55+TVA!AI56</f>
        <v>0</v>
      </c>
      <c r="AJ16" s="86">
        <f>AJ36-AJ55+TVA!AJ56</f>
        <v>0</v>
      </c>
      <c r="AK16" s="86">
        <f>AK36-AK55+TVA!AK56</f>
        <v>0</v>
      </c>
      <c r="AL16" s="86">
        <f>AL36-AL55+TVA!AL56</f>
        <v>0</v>
      </c>
      <c r="AM16" s="86">
        <f>AM36-AM55+TVA!AM56</f>
        <v>0</v>
      </c>
      <c r="AN16" s="86">
        <f>AN36-AN55+TVA!AN56</f>
        <v>0</v>
      </c>
      <c r="AO16" s="86">
        <f>AO36-AO55+TVA!AO56</f>
        <v>0</v>
      </c>
      <c r="AP16" s="86">
        <f>AP36-AP55+TVA!AP56</f>
        <v>0</v>
      </c>
      <c r="AQ16" s="86">
        <f>AQ36-AQ55+TVA!AQ56</f>
        <v>0</v>
      </c>
      <c r="AR16" s="86">
        <f>AR36-AR55+TVA!AR56</f>
        <v>0</v>
      </c>
      <c r="AS16" s="86">
        <f>AS36-AS55+TVA!AS56</f>
        <v>0</v>
      </c>
      <c r="AT16" s="86">
        <f>AT36-AT55+TVA!AT56</f>
        <v>0</v>
      </c>
      <c r="AU16" s="86">
        <f>AU36-AU55+TVA!AU56</f>
        <v>0</v>
      </c>
      <c r="AV16" s="86">
        <f>AV36-AV55+TVA!AV56</f>
        <v>0</v>
      </c>
      <c r="AW16" s="86">
        <f>AW36-AW55+TVA!AW56</f>
        <v>0</v>
      </c>
      <c r="AX16" s="86">
        <f>AX36-AX55+TVA!AX56</f>
        <v>0</v>
      </c>
      <c r="AY16" s="86">
        <f>AY36-AY55+TVA!AY56</f>
        <v>0</v>
      </c>
      <c r="AZ16" s="86">
        <f>AZ36-AZ55+TVA!AZ56</f>
        <v>0</v>
      </c>
      <c r="BA16" s="86">
        <f>BA36-BA55+TVA!BA56</f>
        <v>0</v>
      </c>
      <c r="BB16" s="86">
        <f>BB36-BB55+TVA!BB56</f>
        <v>0</v>
      </c>
      <c r="BC16" s="86">
        <f>BC36-BC55+TVA!BC56</f>
        <v>0</v>
      </c>
      <c r="BD16" s="86">
        <f>BD36-BD55+TVA!BD56</f>
        <v>0</v>
      </c>
      <c r="BE16" s="86">
        <f>BE36-BE55+TVA!BE56</f>
        <v>0</v>
      </c>
      <c r="BF16" s="86">
        <f>BF36-BF55+TVA!BF56</f>
        <v>0</v>
      </c>
      <c r="BG16" s="86">
        <f>BG36-BG55+TVA!BG56</f>
        <v>0</v>
      </c>
      <c r="BH16" s="86">
        <f>BH36-BH55+TVA!BH56</f>
        <v>0</v>
      </c>
      <c r="BI16" s="86">
        <f>BI36-BI55+TVA!BI56</f>
        <v>0</v>
      </c>
      <c r="BJ16" s="86">
        <f>BJ36-BJ55+TVA!BJ56</f>
        <v>0</v>
      </c>
      <c r="BK16" s="86">
        <f>BK36-BK55+TVA!BK56</f>
        <v>0</v>
      </c>
      <c r="BL16" s="8"/>
    </row>
    <row r="17" spans="2:64" ht="14.25" customHeight="1" x14ac:dyDescent="0.3">
      <c r="B17" s="5"/>
      <c r="C17" s="85">
        <f>CONFIG!$C$22</f>
        <v>0</v>
      </c>
      <c r="D17" s="86">
        <f>D37-D56+TVA!D57</f>
        <v>0</v>
      </c>
      <c r="E17" s="86">
        <f>E37-E56+TVA!E57</f>
        <v>0</v>
      </c>
      <c r="F17" s="86">
        <f>F37-F56+TVA!F57</f>
        <v>0</v>
      </c>
      <c r="G17" s="86">
        <f>G37-G56+TVA!G57</f>
        <v>0</v>
      </c>
      <c r="H17" s="86">
        <f>H37-H56+TVA!H57</f>
        <v>0</v>
      </c>
      <c r="I17" s="86">
        <f>I37-I56+TVA!I57</f>
        <v>0</v>
      </c>
      <c r="J17" s="86">
        <f>J37-J56+TVA!J57</f>
        <v>0</v>
      </c>
      <c r="K17" s="86">
        <f>K37-K56+TVA!K57</f>
        <v>0</v>
      </c>
      <c r="L17" s="86">
        <f>L37-L56+TVA!L57</f>
        <v>0</v>
      </c>
      <c r="M17" s="86">
        <f>M37-M56+TVA!M57</f>
        <v>0</v>
      </c>
      <c r="N17" s="86">
        <f>N37-N56+TVA!N57</f>
        <v>0</v>
      </c>
      <c r="O17" s="86">
        <f>O37-O56+TVA!O57</f>
        <v>0</v>
      </c>
      <c r="P17" s="86">
        <f>P37-P56+TVA!P57</f>
        <v>0</v>
      </c>
      <c r="Q17" s="86">
        <f>Q37-Q56+TVA!Q57</f>
        <v>0</v>
      </c>
      <c r="R17" s="86">
        <f>R37-R56+TVA!R57</f>
        <v>0</v>
      </c>
      <c r="S17" s="86">
        <f>S37-S56+TVA!S57</f>
        <v>0</v>
      </c>
      <c r="T17" s="86">
        <f>T37-T56+TVA!T57</f>
        <v>0</v>
      </c>
      <c r="U17" s="86">
        <f>U37-U56+TVA!U57</f>
        <v>0</v>
      </c>
      <c r="V17" s="86">
        <f>V37-V56+TVA!V57</f>
        <v>0</v>
      </c>
      <c r="W17" s="86">
        <f>W37-W56+TVA!W57</f>
        <v>0</v>
      </c>
      <c r="X17" s="86">
        <f>X37-X56+TVA!X57</f>
        <v>0</v>
      </c>
      <c r="Y17" s="86">
        <f>Y37-Y56+TVA!Y57</f>
        <v>0</v>
      </c>
      <c r="Z17" s="86">
        <f>Z37-Z56+TVA!Z57</f>
        <v>0</v>
      </c>
      <c r="AA17" s="86">
        <f>AA37-AA56+TVA!AA57</f>
        <v>0</v>
      </c>
      <c r="AB17" s="86">
        <f>AB37-AB56+TVA!AB57</f>
        <v>0</v>
      </c>
      <c r="AC17" s="86">
        <f>AC37-AC56+TVA!AC57</f>
        <v>0</v>
      </c>
      <c r="AD17" s="86">
        <f>AD37-AD56+TVA!AD57</f>
        <v>0</v>
      </c>
      <c r="AE17" s="86">
        <f>AE37-AE56+TVA!AE57</f>
        <v>0</v>
      </c>
      <c r="AF17" s="86">
        <f>AF37-AF56+TVA!AF57</f>
        <v>0</v>
      </c>
      <c r="AG17" s="86">
        <f>AG37-AG56+TVA!AG57</f>
        <v>0</v>
      </c>
      <c r="AH17" s="86">
        <f>AH37-AH56+TVA!AH57</f>
        <v>0</v>
      </c>
      <c r="AI17" s="86">
        <f>AI37-AI56+TVA!AI57</f>
        <v>0</v>
      </c>
      <c r="AJ17" s="86">
        <f>AJ37-AJ56+TVA!AJ57</f>
        <v>0</v>
      </c>
      <c r="AK17" s="86">
        <f>AK37-AK56+TVA!AK57</f>
        <v>0</v>
      </c>
      <c r="AL17" s="86">
        <f>AL37-AL56+TVA!AL57</f>
        <v>0</v>
      </c>
      <c r="AM17" s="86">
        <f>AM37-AM56+TVA!AM57</f>
        <v>0</v>
      </c>
      <c r="AN17" s="86">
        <f>AN37-AN56+TVA!AN57</f>
        <v>0</v>
      </c>
      <c r="AO17" s="86">
        <f>AO37-AO56+TVA!AO57</f>
        <v>0</v>
      </c>
      <c r="AP17" s="86">
        <f>AP37-AP56+TVA!AP57</f>
        <v>0</v>
      </c>
      <c r="AQ17" s="86">
        <f>AQ37-AQ56+TVA!AQ57</f>
        <v>0</v>
      </c>
      <c r="AR17" s="86">
        <f>AR37-AR56+TVA!AR57</f>
        <v>0</v>
      </c>
      <c r="AS17" s="86">
        <f>AS37-AS56+TVA!AS57</f>
        <v>0</v>
      </c>
      <c r="AT17" s="86">
        <f>AT37-AT56+TVA!AT57</f>
        <v>0</v>
      </c>
      <c r="AU17" s="86">
        <f>AU37-AU56+TVA!AU57</f>
        <v>0</v>
      </c>
      <c r="AV17" s="86">
        <f>AV37-AV56+TVA!AV57</f>
        <v>0</v>
      </c>
      <c r="AW17" s="86">
        <f>AW37-AW56+TVA!AW57</f>
        <v>0</v>
      </c>
      <c r="AX17" s="86">
        <f>AX37-AX56+TVA!AX57</f>
        <v>0</v>
      </c>
      <c r="AY17" s="86">
        <f>AY37-AY56+TVA!AY57</f>
        <v>0</v>
      </c>
      <c r="AZ17" s="86">
        <f>AZ37-AZ56+TVA!AZ57</f>
        <v>0</v>
      </c>
      <c r="BA17" s="86">
        <f>BA37-BA56+TVA!BA57</f>
        <v>0</v>
      </c>
      <c r="BB17" s="86">
        <f>BB37-BB56+TVA!BB57</f>
        <v>0</v>
      </c>
      <c r="BC17" s="86">
        <f>BC37-BC56+TVA!BC57</f>
        <v>0</v>
      </c>
      <c r="BD17" s="86">
        <f>BD37-BD56+TVA!BD57</f>
        <v>0</v>
      </c>
      <c r="BE17" s="86">
        <f>BE37-BE56+TVA!BE57</f>
        <v>0</v>
      </c>
      <c r="BF17" s="86">
        <f>BF37-BF56+TVA!BF57</f>
        <v>0</v>
      </c>
      <c r="BG17" s="86">
        <f>BG37-BG56+TVA!BG57</f>
        <v>0</v>
      </c>
      <c r="BH17" s="86">
        <f>BH37-BH56+TVA!BH57</f>
        <v>0</v>
      </c>
      <c r="BI17" s="86">
        <f>BI37-BI56+TVA!BI57</f>
        <v>0</v>
      </c>
      <c r="BJ17" s="86">
        <f>BJ37-BJ56+TVA!BJ57</f>
        <v>0</v>
      </c>
      <c r="BK17" s="86">
        <f>BK37-BK56+TVA!BK57</f>
        <v>0</v>
      </c>
      <c r="BL17" s="8"/>
    </row>
    <row r="18" spans="2:64" ht="14.25" customHeight="1" x14ac:dyDescent="0.3">
      <c r="B18" s="5"/>
      <c r="C18" s="85">
        <f>CONFIG!$C$23</f>
        <v>0</v>
      </c>
      <c r="D18" s="86">
        <f>D38-D57+TVA!D58</f>
        <v>0</v>
      </c>
      <c r="E18" s="86">
        <f>E38-E57+TVA!E58</f>
        <v>0</v>
      </c>
      <c r="F18" s="86">
        <f>F38-F57+TVA!F58</f>
        <v>0</v>
      </c>
      <c r="G18" s="86">
        <f>G38-G57+TVA!G58</f>
        <v>0</v>
      </c>
      <c r="H18" s="86">
        <f>H38-H57+TVA!H58</f>
        <v>0</v>
      </c>
      <c r="I18" s="86">
        <f>I38-I57+TVA!I58</f>
        <v>0</v>
      </c>
      <c r="J18" s="86">
        <f>J38-J57+TVA!J58</f>
        <v>0</v>
      </c>
      <c r="K18" s="86">
        <f>K38-K57+TVA!K58</f>
        <v>0</v>
      </c>
      <c r="L18" s="86">
        <f>L38-L57+TVA!L58</f>
        <v>0</v>
      </c>
      <c r="M18" s="86">
        <f>M38-M57+TVA!M58</f>
        <v>0</v>
      </c>
      <c r="N18" s="86">
        <f>N38-N57+TVA!N58</f>
        <v>0</v>
      </c>
      <c r="O18" s="86">
        <f>O38-O57+TVA!O58</f>
        <v>0</v>
      </c>
      <c r="P18" s="86">
        <f>P38-P57+TVA!P58</f>
        <v>0</v>
      </c>
      <c r="Q18" s="86">
        <f>Q38-Q57+TVA!Q58</f>
        <v>0</v>
      </c>
      <c r="R18" s="86">
        <f>R38-R57+TVA!R58</f>
        <v>0</v>
      </c>
      <c r="S18" s="86">
        <f>S38-S57+TVA!S58</f>
        <v>0</v>
      </c>
      <c r="T18" s="86">
        <f>T38-T57+TVA!T58</f>
        <v>0</v>
      </c>
      <c r="U18" s="86">
        <f>U38-U57+TVA!U58</f>
        <v>0</v>
      </c>
      <c r="V18" s="86">
        <f>V38-V57+TVA!V58</f>
        <v>0</v>
      </c>
      <c r="W18" s="86">
        <f>W38-W57+TVA!W58</f>
        <v>0</v>
      </c>
      <c r="X18" s="86">
        <f>X38-X57+TVA!X58</f>
        <v>0</v>
      </c>
      <c r="Y18" s="86">
        <f>Y38-Y57+TVA!Y58</f>
        <v>0</v>
      </c>
      <c r="Z18" s="86">
        <f>Z38-Z57+TVA!Z58</f>
        <v>0</v>
      </c>
      <c r="AA18" s="86">
        <f>AA38-AA57+TVA!AA58</f>
        <v>0</v>
      </c>
      <c r="AB18" s="86">
        <f>AB38-AB57+TVA!AB58</f>
        <v>0</v>
      </c>
      <c r="AC18" s="86">
        <f>AC38-AC57+TVA!AC58</f>
        <v>0</v>
      </c>
      <c r="AD18" s="86">
        <f>AD38-AD57+TVA!AD58</f>
        <v>0</v>
      </c>
      <c r="AE18" s="86">
        <f>AE38-AE57+TVA!AE58</f>
        <v>0</v>
      </c>
      <c r="AF18" s="86">
        <f>AF38-AF57+TVA!AF58</f>
        <v>0</v>
      </c>
      <c r="AG18" s="86">
        <f>AG38-AG57+TVA!AG58</f>
        <v>0</v>
      </c>
      <c r="AH18" s="86">
        <f>AH38-AH57+TVA!AH58</f>
        <v>0</v>
      </c>
      <c r="AI18" s="86">
        <f>AI38-AI57+TVA!AI58</f>
        <v>0</v>
      </c>
      <c r="AJ18" s="86">
        <f>AJ38-AJ57+TVA!AJ58</f>
        <v>0</v>
      </c>
      <c r="AK18" s="86">
        <f>AK38-AK57+TVA!AK58</f>
        <v>0</v>
      </c>
      <c r="AL18" s="86">
        <f>AL38-AL57+TVA!AL58</f>
        <v>0</v>
      </c>
      <c r="AM18" s="86">
        <f>AM38-AM57+TVA!AM58</f>
        <v>0</v>
      </c>
      <c r="AN18" s="86">
        <f>AN38-AN57+TVA!AN58</f>
        <v>0</v>
      </c>
      <c r="AO18" s="86">
        <f>AO38-AO57+TVA!AO58</f>
        <v>0</v>
      </c>
      <c r="AP18" s="86">
        <f>AP38-AP57+TVA!AP58</f>
        <v>0</v>
      </c>
      <c r="AQ18" s="86">
        <f>AQ38-AQ57+TVA!AQ58</f>
        <v>0</v>
      </c>
      <c r="AR18" s="86">
        <f>AR38-AR57+TVA!AR58</f>
        <v>0</v>
      </c>
      <c r="AS18" s="86">
        <f>AS38-AS57+TVA!AS58</f>
        <v>0</v>
      </c>
      <c r="AT18" s="86">
        <f>AT38-AT57+TVA!AT58</f>
        <v>0</v>
      </c>
      <c r="AU18" s="86">
        <f>AU38-AU57+TVA!AU58</f>
        <v>0</v>
      </c>
      <c r="AV18" s="86">
        <f>AV38-AV57+TVA!AV58</f>
        <v>0</v>
      </c>
      <c r="AW18" s="86">
        <f>AW38-AW57+TVA!AW58</f>
        <v>0</v>
      </c>
      <c r="AX18" s="86">
        <f>AX38-AX57+TVA!AX58</f>
        <v>0</v>
      </c>
      <c r="AY18" s="86">
        <f>AY38-AY57+TVA!AY58</f>
        <v>0</v>
      </c>
      <c r="AZ18" s="86">
        <f>AZ38-AZ57+TVA!AZ58</f>
        <v>0</v>
      </c>
      <c r="BA18" s="86">
        <f>BA38-BA57+TVA!BA58</f>
        <v>0</v>
      </c>
      <c r="BB18" s="86">
        <f>BB38-BB57+TVA!BB58</f>
        <v>0</v>
      </c>
      <c r="BC18" s="86">
        <f>BC38-BC57+TVA!BC58</f>
        <v>0</v>
      </c>
      <c r="BD18" s="86">
        <f>BD38-BD57+TVA!BD58</f>
        <v>0</v>
      </c>
      <c r="BE18" s="86">
        <f>BE38-BE57+TVA!BE58</f>
        <v>0</v>
      </c>
      <c r="BF18" s="86">
        <f>BF38-BF57+TVA!BF58</f>
        <v>0</v>
      </c>
      <c r="BG18" s="86">
        <f>BG38-BG57+TVA!BG58</f>
        <v>0</v>
      </c>
      <c r="BH18" s="86">
        <f>BH38-BH57+TVA!BH58</f>
        <v>0</v>
      </c>
      <c r="BI18" s="86">
        <f>BI38-BI57+TVA!BI58</f>
        <v>0</v>
      </c>
      <c r="BJ18" s="86">
        <f>BJ38-BJ57+TVA!BJ58</f>
        <v>0</v>
      </c>
      <c r="BK18" s="86">
        <f>BK38-BK57+TVA!BK58</f>
        <v>0</v>
      </c>
      <c r="BL18" s="8"/>
    </row>
    <row r="19" spans="2:64" ht="14.25" customHeight="1" x14ac:dyDescent="0.3">
      <c r="B19" s="5"/>
      <c r="C19" s="85">
        <f>CONFIG!$C$24</f>
        <v>0</v>
      </c>
      <c r="D19" s="86">
        <f>D39-D58+TVA!D59</f>
        <v>0</v>
      </c>
      <c r="E19" s="86">
        <f>E39-E58+TVA!E59</f>
        <v>0</v>
      </c>
      <c r="F19" s="86">
        <f>F39-F58+TVA!F59</f>
        <v>0</v>
      </c>
      <c r="G19" s="86">
        <f>G39-G58+TVA!G59</f>
        <v>0</v>
      </c>
      <c r="H19" s="86">
        <f>H39-H58+TVA!H59</f>
        <v>0</v>
      </c>
      <c r="I19" s="86">
        <f>I39-I58+TVA!I59</f>
        <v>0</v>
      </c>
      <c r="J19" s="86">
        <f>J39-J58+TVA!J59</f>
        <v>0</v>
      </c>
      <c r="K19" s="86">
        <f>K39-K58+TVA!K59</f>
        <v>0</v>
      </c>
      <c r="L19" s="86">
        <f>L39-L58+TVA!L59</f>
        <v>0</v>
      </c>
      <c r="M19" s="86">
        <f>M39-M58+TVA!M59</f>
        <v>0</v>
      </c>
      <c r="N19" s="86">
        <f>N39-N58+TVA!N59</f>
        <v>0</v>
      </c>
      <c r="O19" s="86">
        <f>O39-O58+TVA!O59</f>
        <v>0</v>
      </c>
      <c r="P19" s="86">
        <f>P39-P58+TVA!P59</f>
        <v>0</v>
      </c>
      <c r="Q19" s="86">
        <f>Q39-Q58+TVA!Q59</f>
        <v>0</v>
      </c>
      <c r="R19" s="86">
        <f>R39-R58+TVA!R59</f>
        <v>0</v>
      </c>
      <c r="S19" s="86">
        <f>S39-S58+TVA!S59</f>
        <v>0</v>
      </c>
      <c r="T19" s="86">
        <f>T39-T58+TVA!T59</f>
        <v>0</v>
      </c>
      <c r="U19" s="86">
        <f>U39-U58+TVA!U59</f>
        <v>0</v>
      </c>
      <c r="V19" s="86">
        <f>V39-V58+TVA!V59</f>
        <v>0</v>
      </c>
      <c r="W19" s="86">
        <f>W39-W58+TVA!W59</f>
        <v>0</v>
      </c>
      <c r="X19" s="86">
        <f>X39-X58+TVA!X59</f>
        <v>0</v>
      </c>
      <c r="Y19" s="86">
        <f>Y39-Y58+TVA!Y59</f>
        <v>0</v>
      </c>
      <c r="Z19" s="86">
        <f>Z39-Z58+TVA!Z59</f>
        <v>0</v>
      </c>
      <c r="AA19" s="86">
        <f>AA39-AA58+TVA!AA59</f>
        <v>0</v>
      </c>
      <c r="AB19" s="86">
        <f>AB39-AB58+TVA!AB59</f>
        <v>0</v>
      </c>
      <c r="AC19" s="86">
        <f>AC39-AC58+TVA!AC59</f>
        <v>0</v>
      </c>
      <c r="AD19" s="86">
        <f>AD39-AD58+TVA!AD59</f>
        <v>0</v>
      </c>
      <c r="AE19" s="86">
        <f>AE39-AE58+TVA!AE59</f>
        <v>0</v>
      </c>
      <c r="AF19" s="86">
        <f>AF39-AF58+TVA!AF59</f>
        <v>0</v>
      </c>
      <c r="AG19" s="86">
        <f>AG39-AG58+TVA!AG59</f>
        <v>0</v>
      </c>
      <c r="AH19" s="86">
        <f>AH39-AH58+TVA!AH59</f>
        <v>0</v>
      </c>
      <c r="AI19" s="86">
        <f>AI39-AI58+TVA!AI59</f>
        <v>0</v>
      </c>
      <c r="AJ19" s="86">
        <f>AJ39-AJ58+TVA!AJ59</f>
        <v>0</v>
      </c>
      <c r="AK19" s="86">
        <f>AK39-AK58+TVA!AK59</f>
        <v>0</v>
      </c>
      <c r="AL19" s="86">
        <f>AL39-AL58+TVA!AL59</f>
        <v>0</v>
      </c>
      <c r="AM19" s="86">
        <f>AM39-AM58+TVA!AM59</f>
        <v>0</v>
      </c>
      <c r="AN19" s="86">
        <f>AN39-AN58+TVA!AN59</f>
        <v>0</v>
      </c>
      <c r="AO19" s="86">
        <f>AO39-AO58+TVA!AO59</f>
        <v>0</v>
      </c>
      <c r="AP19" s="86">
        <f>AP39-AP58+TVA!AP59</f>
        <v>0</v>
      </c>
      <c r="AQ19" s="86">
        <f>AQ39-AQ58+TVA!AQ59</f>
        <v>0</v>
      </c>
      <c r="AR19" s="86">
        <f>AR39-AR58+TVA!AR59</f>
        <v>0</v>
      </c>
      <c r="AS19" s="86">
        <f>AS39-AS58+TVA!AS59</f>
        <v>0</v>
      </c>
      <c r="AT19" s="86">
        <f>AT39-AT58+TVA!AT59</f>
        <v>0</v>
      </c>
      <c r="AU19" s="86">
        <f>AU39-AU58+TVA!AU59</f>
        <v>0</v>
      </c>
      <c r="AV19" s="86">
        <f>AV39-AV58+TVA!AV59</f>
        <v>0</v>
      </c>
      <c r="AW19" s="86">
        <f>AW39-AW58+TVA!AW59</f>
        <v>0</v>
      </c>
      <c r="AX19" s="86">
        <f>AX39-AX58+TVA!AX59</f>
        <v>0</v>
      </c>
      <c r="AY19" s="86">
        <f>AY39-AY58+TVA!AY59</f>
        <v>0</v>
      </c>
      <c r="AZ19" s="86">
        <f>AZ39-AZ58+TVA!AZ59</f>
        <v>0</v>
      </c>
      <c r="BA19" s="86">
        <f>BA39-BA58+TVA!BA59</f>
        <v>0</v>
      </c>
      <c r="BB19" s="86">
        <f>BB39-BB58+TVA!BB59</f>
        <v>0</v>
      </c>
      <c r="BC19" s="86">
        <f>BC39-BC58+TVA!BC59</f>
        <v>0</v>
      </c>
      <c r="BD19" s="86">
        <f>BD39-BD58+TVA!BD59</f>
        <v>0</v>
      </c>
      <c r="BE19" s="86">
        <f>BE39-BE58+TVA!BE59</f>
        <v>0</v>
      </c>
      <c r="BF19" s="86">
        <f>BF39-BF58+TVA!BF59</f>
        <v>0</v>
      </c>
      <c r="BG19" s="86">
        <f>BG39-BG58+TVA!BG59</f>
        <v>0</v>
      </c>
      <c r="BH19" s="86">
        <f>BH39-BH58+TVA!BH59</f>
        <v>0</v>
      </c>
      <c r="BI19" s="86">
        <f>BI39-BI58+TVA!BI59</f>
        <v>0</v>
      </c>
      <c r="BJ19" s="86">
        <f>BJ39-BJ58+TVA!BJ59</f>
        <v>0</v>
      </c>
      <c r="BK19" s="86">
        <f>BK39-BK58+TVA!BK59</f>
        <v>0</v>
      </c>
      <c r="BL19" s="8"/>
    </row>
    <row r="20" spans="2:64" ht="14.25" customHeight="1" x14ac:dyDescent="0.3">
      <c r="B20" s="5"/>
      <c r="C20" s="85">
        <f>CONFIG!$C$25</f>
        <v>0</v>
      </c>
      <c r="D20" s="86">
        <f>D40-D59+TVA!D60</f>
        <v>0</v>
      </c>
      <c r="E20" s="86">
        <f>E40-E59+TVA!E60</f>
        <v>0</v>
      </c>
      <c r="F20" s="86">
        <f>F40-F59+TVA!F60</f>
        <v>0</v>
      </c>
      <c r="G20" s="86">
        <f>G40-G59+TVA!G60</f>
        <v>0</v>
      </c>
      <c r="H20" s="86">
        <f>H40-H59+TVA!H60</f>
        <v>0</v>
      </c>
      <c r="I20" s="86">
        <f>I40-I59+TVA!I60</f>
        <v>0</v>
      </c>
      <c r="J20" s="86">
        <f>J40-J59+TVA!J60</f>
        <v>0</v>
      </c>
      <c r="K20" s="86">
        <f>K40-K59+TVA!K60</f>
        <v>0</v>
      </c>
      <c r="L20" s="86">
        <f>L40-L59+TVA!L60</f>
        <v>0</v>
      </c>
      <c r="M20" s="86">
        <f>M40-M59+TVA!M60</f>
        <v>0</v>
      </c>
      <c r="N20" s="86">
        <f>N40-N59+TVA!N60</f>
        <v>0</v>
      </c>
      <c r="O20" s="86">
        <f>O40-O59+TVA!O60</f>
        <v>0</v>
      </c>
      <c r="P20" s="86">
        <f>P40-P59+TVA!P60</f>
        <v>0</v>
      </c>
      <c r="Q20" s="86">
        <f>Q40-Q59+TVA!Q60</f>
        <v>0</v>
      </c>
      <c r="R20" s="86">
        <f>R40-R59+TVA!R60</f>
        <v>0</v>
      </c>
      <c r="S20" s="86">
        <f>S40-S59+TVA!S60</f>
        <v>0</v>
      </c>
      <c r="T20" s="86">
        <f>T40-T59+TVA!T60</f>
        <v>0</v>
      </c>
      <c r="U20" s="86">
        <f>U40-U59+TVA!U60</f>
        <v>0</v>
      </c>
      <c r="V20" s="86">
        <f>V40-V59+TVA!V60</f>
        <v>0</v>
      </c>
      <c r="W20" s="86">
        <f>W40-W59+TVA!W60</f>
        <v>0</v>
      </c>
      <c r="X20" s="86">
        <f>X40-X59+TVA!X60</f>
        <v>0</v>
      </c>
      <c r="Y20" s="86">
        <f>Y40-Y59+TVA!Y60</f>
        <v>0</v>
      </c>
      <c r="Z20" s="86">
        <f>Z40-Z59+TVA!Z60</f>
        <v>0</v>
      </c>
      <c r="AA20" s="86">
        <f>AA40-AA59+TVA!AA60</f>
        <v>0</v>
      </c>
      <c r="AB20" s="86">
        <f>AB40-AB59+TVA!AB60</f>
        <v>0</v>
      </c>
      <c r="AC20" s="86">
        <f>AC40-AC59+TVA!AC60</f>
        <v>0</v>
      </c>
      <c r="AD20" s="86">
        <f>AD40-AD59+TVA!AD60</f>
        <v>0</v>
      </c>
      <c r="AE20" s="86">
        <f>AE40-AE59+TVA!AE60</f>
        <v>0</v>
      </c>
      <c r="AF20" s="86">
        <f>AF40-AF59+TVA!AF60</f>
        <v>0</v>
      </c>
      <c r="AG20" s="86">
        <f>AG40-AG59+TVA!AG60</f>
        <v>0</v>
      </c>
      <c r="AH20" s="86">
        <f>AH40-AH59+TVA!AH60</f>
        <v>0</v>
      </c>
      <c r="AI20" s="86">
        <f>AI40-AI59+TVA!AI60</f>
        <v>0</v>
      </c>
      <c r="AJ20" s="86">
        <f>AJ40-AJ59+TVA!AJ60</f>
        <v>0</v>
      </c>
      <c r="AK20" s="86">
        <f>AK40-AK59+TVA!AK60</f>
        <v>0</v>
      </c>
      <c r="AL20" s="86">
        <f>AL40-AL59+TVA!AL60</f>
        <v>0</v>
      </c>
      <c r="AM20" s="86">
        <f>AM40-AM59+TVA!AM60</f>
        <v>0</v>
      </c>
      <c r="AN20" s="86">
        <f>AN40-AN59+TVA!AN60</f>
        <v>0</v>
      </c>
      <c r="AO20" s="86">
        <f>AO40-AO59+TVA!AO60</f>
        <v>0</v>
      </c>
      <c r="AP20" s="86">
        <f>AP40-AP59+TVA!AP60</f>
        <v>0</v>
      </c>
      <c r="AQ20" s="86">
        <f>AQ40-AQ59+TVA!AQ60</f>
        <v>0</v>
      </c>
      <c r="AR20" s="86">
        <f>AR40-AR59+TVA!AR60</f>
        <v>0</v>
      </c>
      <c r="AS20" s="86">
        <f>AS40-AS59+TVA!AS60</f>
        <v>0</v>
      </c>
      <c r="AT20" s="86">
        <f>AT40-AT59+TVA!AT60</f>
        <v>0</v>
      </c>
      <c r="AU20" s="86">
        <f>AU40-AU59+TVA!AU60</f>
        <v>0</v>
      </c>
      <c r="AV20" s="86">
        <f>AV40-AV59+TVA!AV60</f>
        <v>0</v>
      </c>
      <c r="AW20" s="86">
        <f>AW40-AW59+TVA!AW60</f>
        <v>0</v>
      </c>
      <c r="AX20" s="86">
        <f>AX40-AX59+TVA!AX60</f>
        <v>0</v>
      </c>
      <c r="AY20" s="86">
        <f>AY40-AY59+TVA!AY60</f>
        <v>0</v>
      </c>
      <c r="AZ20" s="86">
        <f>AZ40-AZ59+TVA!AZ60</f>
        <v>0</v>
      </c>
      <c r="BA20" s="86">
        <f>BA40-BA59+TVA!BA60</f>
        <v>0</v>
      </c>
      <c r="BB20" s="86">
        <f>BB40-BB59+TVA!BB60</f>
        <v>0</v>
      </c>
      <c r="BC20" s="86">
        <f>BC40-BC59+TVA!BC60</f>
        <v>0</v>
      </c>
      <c r="BD20" s="86">
        <f>BD40-BD59+TVA!BD60</f>
        <v>0</v>
      </c>
      <c r="BE20" s="86">
        <f>BE40-BE59+TVA!BE60</f>
        <v>0</v>
      </c>
      <c r="BF20" s="86">
        <f>BF40-BF59+TVA!BF60</f>
        <v>0</v>
      </c>
      <c r="BG20" s="86">
        <f>BG40-BG59+TVA!BG60</f>
        <v>0</v>
      </c>
      <c r="BH20" s="86">
        <f>BH40-BH59+TVA!BH60</f>
        <v>0</v>
      </c>
      <c r="BI20" s="86">
        <f>BI40-BI59+TVA!BI60</f>
        <v>0</v>
      </c>
      <c r="BJ20" s="86">
        <f>BJ40-BJ59+TVA!BJ60</f>
        <v>0</v>
      </c>
      <c r="BK20" s="86">
        <f>BK40-BK59+TVA!BK60</f>
        <v>0</v>
      </c>
      <c r="BL20" s="8"/>
    </row>
    <row r="21" spans="2:64" ht="14.25" customHeight="1" x14ac:dyDescent="0.3">
      <c r="B21" s="5"/>
      <c r="C21" s="67"/>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8"/>
    </row>
    <row r="22" spans="2:64" ht="14.25" customHeight="1" x14ac:dyDescent="0.3">
      <c r="B22" s="5"/>
      <c r="C22" s="79" t="s">
        <v>121</v>
      </c>
      <c r="D22" s="163">
        <f>D42-D61+TVA!D62+SUM(Trésorerie!$D43:D43)</f>
        <v>0</v>
      </c>
      <c r="E22" s="163">
        <f>E42-E61+TVA!E62+SUM(Trésorerie!$D43:E43)</f>
        <v>0</v>
      </c>
      <c r="F22" s="163">
        <f>F42-F61+TVA!F62+SUM(Trésorerie!$D43:F43)</f>
        <v>0</v>
      </c>
      <c r="G22" s="163">
        <f>G42-G61+TVA!G62+SUM(Trésorerie!$D43:G43)</f>
        <v>0</v>
      </c>
      <c r="H22" s="163">
        <f>H42-H61+TVA!H62+SUM(Trésorerie!$D43:H43)</f>
        <v>0</v>
      </c>
      <c r="I22" s="163">
        <f>I42-I61+TVA!I62+SUM(Trésorerie!$D43:I43)</f>
        <v>0</v>
      </c>
      <c r="J22" s="163">
        <f>J42-J61+TVA!J62+SUM(Trésorerie!$D43:J43)</f>
        <v>0</v>
      </c>
      <c r="K22" s="163">
        <f>K42-K61+TVA!K62+SUM(Trésorerie!$D43:K43)</f>
        <v>0</v>
      </c>
      <c r="L22" s="163">
        <f>L42-L61+TVA!L62+SUM(Trésorerie!$D43:L43)</f>
        <v>0</v>
      </c>
      <c r="M22" s="163">
        <f>M42-M61+TVA!M62+SUM(Trésorerie!$D43:M43)</f>
        <v>0</v>
      </c>
      <c r="N22" s="163">
        <f>N42-N61+TVA!N62+SUM(Trésorerie!$D43:N43)</f>
        <v>0</v>
      </c>
      <c r="O22" s="163">
        <f>O42-O61+TVA!O62+SUM(Trésorerie!$D43:O43)</f>
        <v>0</v>
      </c>
      <c r="P22" s="163">
        <f>P42-P61+TVA!P62+SUM(Trésorerie!$D43:P43)</f>
        <v>0</v>
      </c>
      <c r="Q22" s="163">
        <f>Q42-Q61+TVA!Q62+SUM(Trésorerie!$D43:Q43)</f>
        <v>0</v>
      </c>
      <c r="R22" s="163">
        <f>R42-R61+TVA!R62+SUM(Trésorerie!$D43:R43)</f>
        <v>0</v>
      </c>
      <c r="S22" s="163">
        <f>S42-S61+TVA!S62+SUM(Trésorerie!$D43:S43)</f>
        <v>0</v>
      </c>
      <c r="T22" s="163">
        <f>T42-T61+TVA!T62+SUM(Trésorerie!$D43:T43)</f>
        <v>0</v>
      </c>
      <c r="U22" s="163">
        <f>U42-U61+TVA!U62+SUM(Trésorerie!$D43:U43)</f>
        <v>0</v>
      </c>
      <c r="V22" s="163">
        <f>V42-V61+TVA!V62+SUM(Trésorerie!$D43:V43)</f>
        <v>0</v>
      </c>
      <c r="W22" s="163">
        <f>W42-W61+TVA!W62+SUM(Trésorerie!$D43:W43)</f>
        <v>0</v>
      </c>
      <c r="X22" s="163">
        <f>X42-X61+TVA!X62+SUM(Trésorerie!$D43:X43)</f>
        <v>0</v>
      </c>
      <c r="Y22" s="163">
        <f>Y42-Y61+TVA!Y62+SUM(Trésorerie!$D43:Y43)</f>
        <v>0</v>
      </c>
      <c r="Z22" s="163">
        <f>Z42-Z61+TVA!Z62+SUM(Trésorerie!$D43:Z43)</f>
        <v>0</v>
      </c>
      <c r="AA22" s="163">
        <f>AA42-AA61+TVA!AA62+SUM(Trésorerie!$D43:AA43)</f>
        <v>0</v>
      </c>
      <c r="AB22" s="163">
        <f>AB42-AB61+TVA!AB62+SUM(Trésorerie!$D43:AB43)</f>
        <v>0</v>
      </c>
      <c r="AC22" s="163">
        <f>AC42-AC61+TVA!AC62+SUM(Trésorerie!$D43:AC43)</f>
        <v>0</v>
      </c>
      <c r="AD22" s="163">
        <f>AD42-AD61+TVA!AD62+SUM(Trésorerie!$D43:AD43)</f>
        <v>0</v>
      </c>
      <c r="AE22" s="163">
        <f>AE42-AE61+TVA!AE62+SUM(Trésorerie!$D43:AE43)</f>
        <v>0</v>
      </c>
      <c r="AF22" s="163">
        <f>AF42-AF61+TVA!AF62+SUM(Trésorerie!$D43:AF43)</f>
        <v>0</v>
      </c>
      <c r="AG22" s="163">
        <f>AG42-AG61+TVA!AG62+SUM(Trésorerie!$D43:AG43)</f>
        <v>0</v>
      </c>
      <c r="AH22" s="163">
        <f>AH42-AH61+TVA!AH62+SUM(Trésorerie!$D43:AH43)</f>
        <v>0</v>
      </c>
      <c r="AI22" s="163">
        <f>AI42-AI61+TVA!AI62+SUM(Trésorerie!$D43:AI43)</f>
        <v>0</v>
      </c>
      <c r="AJ22" s="163">
        <f>AJ42-AJ61+TVA!AJ62+SUM(Trésorerie!$D43:AJ43)</f>
        <v>0</v>
      </c>
      <c r="AK22" s="163">
        <f>AK42-AK61+TVA!AK62+SUM(Trésorerie!$D43:AK43)</f>
        <v>0</v>
      </c>
      <c r="AL22" s="163">
        <f>AL42-AL61+TVA!AL62+SUM(Trésorerie!$D43:AL43)</f>
        <v>0</v>
      </c>
      <c r="AM22" s="163">
        <f>AM42-AM61+TVA!AM62+SUM(Trésorerie!$D43:AM43)</f>
        <v>0</v>
      </c>
      <c r="AN22" s="163">
        <f>AN42-AN61+TVA!AN62+SUM(Trésorerie!$D43:AN43)</f>
        <v>0</v>
      </c>
      <c r="AO22" s="163">
        <f>AO42-AO61+TVA!AO62+SUM(Trésorerie!$D43:AO43)</f>
        <v>0</v>
      </c>
      <c r="AP22" s="163">
        <f>AP42-AP61+TVA!AP62+SUM(Trésorerie!$D43:AP43)</f>
        <v>0</v>
      </c>
      <c r="AQ22" s="163">
        <f>AQ42-AQ61+TVA!AQ62+SUM(Trésorerie!$D43:AQ43)</f>
        <v>0</v>
      </c>
      <c r="AR22" s="163">
        <f>AR42-AR61+TVA!AR62+SUM(Trésorerie!$D43:AR43)</f>
        <v>0</v>
      </c>
      <c r="AS22" s="163">
        <f>AS42-AS61+TVA!AS62+SUM(Trésorerie!$D43:AS43)</f>
        <v>0</v>
      </c>
      <c r="AT22" s="163">
        <f>AT42-AT61+TVA!AT62+SUM(Trésorerie!$D43:AT43)</f>
        <v>0</v>
      </c>
      <c r="AU22" s="163">
        <f>AU42-AU61+TVA!AU62+SUM(Trésorerie!$D43:AU43)</f>
        <v>0</v>
      </c>
      <c r="AV22" s="163">
        <f>AV42-AV61+TVA!AV62+SUM(Trésorerie!$D43:AV43)</f>
        <v>0</v>
      </c>
      <c r="AW22" s="163">
        <f>AW42-AW61+TVA!AW62+SUM(Trésorerie!$D43:AW43)</f>
        <v>0</v>
      </c>
      <c r="AX22" s="163">
        <f>AX42-AX61+TVA!AX62+SUM(Trésorerie!$D43:AX43)</f>
        <v>0</v>
      </c>
      <c r="AY22" s="163">
        <f>AY42-AY61+TVA!AY62+SUM(Trésorerie!$D43:AY43)</f>
        <v>0</v>
      </c>
      <c r="AZ22" s="163">
        <f>AZ42-AZ61+TVA!AZ62+SUM(Trésorerie!$D43:AZ43)</f>
        <v>0</v>
      </c>
      <c r="BA22" s="163">
        <f>BA42-BA61+TVA!BA62+SUM(Trésorerie!$D43:BA43)</f>
        <v>0</v>
      </c>
      <c r="BB22" s="163">
        <f>BB42-BB61+TVA!BB62+SUM(Trésorerie!$D43:BB43)</f>
        <v>0</v>
      </c>
      <c r="BC22" s="163">
        <f>BC42-BC61+TVA!BC62+SUM(Trésorerie!$D43:BC43)</f>
        <v>0</v>
      </c>
      <c r="BD22" s="163">
        <f>BD42-BD61+TVA!BD62+SUM(Trésorerie!$D43:BD43)</f>
        <v>0</v>
      </c>
      <c r="BE22" s="163">
        <f>BE42-BE61+TVA!BE62+SUM(Trésorerie!$D43:BE43)</f>
        <v>0</v>
      </c>
      <c r="BF22" s="163">
        <f>BF42-BF61+TVA!BF62+SUM(Trésorerie!$D43:BF43)</f>
        <v>0</v>
      </c>
      <c r="BG22" s="163">
        <f>BG42-BG61+TVA!BG62+SUM(Trésorerie!$D43:BG43)</f>
        <v>0</v>
      </c>
      <c r="BH22" s="163">
        <f>BH42-BH61+TVA!BH62+SUM(Trésorerie!$D43:BH43)</f>
        <v>0</v>
      </c>
      <c r="BI22" s="163">
        <f>BI42-BI61+TVA!BI62+SUM(Trésorerie!$D43:BI43)</f>
        <v>0</v>
      </c>
      <c r="BJ22" s="163">
        <f>BJ42-BJ61+TVA!BJ62+SUM(Trésorerie!$D43:BJ43)</f>
        <v>0</v>
      </c>
      <c r="BK22" s="163">
        <f>BK42-BK61+TVA!BK62+SUM(Trésorerie!$D43:BK43)</f>
        <v>0</v>
      </c>
      <c r="BL22" s="8"/>
    </row>
    <row r="23" spans="2:64" ht="14.25" customHeight="1" x14ac:dyDescent="0.3">
      <c r="B23" s="5"/>
      <c r="C23" s="79" t="s">
        <v>306</v>
      </c>
      <c r="D23" s="314">
        <f>MAX(D22:O22)</f>
        <v>0</v>
      </c>
      <c r="E23" s="278"/>
      <c r="F23" s="278"/>
      <c r="G23" s="278"/>
      <c r="H23" s="278"/>
      <c r="I23" s="278"/>
      <c r="J23" s="278"/>
      <c r="K23" s="278"/>
      <c r="L23" s="278"/>
      <c r="M23" s="278"/>
      <c r="N23" s="278"/>
      <c r="O23" s="272"/>
      <c r="P23" s="314">
        <f>MAX(P22:AA22)</f>
        <v>0</v>
      </c>
      <c r="Q23" s="278"/>
      <c r="R23" s="278"/>
      <c r="S23" s="278"/>
      <c r="T23" s="278"/>
      <c r="U23" s="278"/>
      <c r="V23" s="278"/>
      <c r="W23" s="278"/>
      <c r="X23" s="278"/>
      <c r="Y23" s="278"/>
      <c r="Z23" s="278"/>
      <c r="AA23" s="272"/>
      <c r="AB23" s="314">
        <f>MAX(AB22:AM22)</f>
        <v>0</v>
      </c>
      <c r="AC23" s="278"/>
      <c r="AD23" s="278"/>
      <c r="AE23" s="278"/>
      <c r="AF23" s="278"/>
      <c r="AG23" s="278"/>
      <c r="AH23" s="278"/>
      <c r="AI23" s="278"/>
      <c r="AJ23" s="278"/>
      <c r="AK23" s="278"/>
      <c r="AL23" s="278"/>
      <c r="AM23" s="272"/>
      <c r="AN23" s="314">
        <f>MAX(AN22:AY22)</f>
        <v>0</v>
      </c>
      <c r="AO23" s="278"/>
      <c r="AP23" s="278"/>
      <c r="AQ23" s="278"/>
      <c r="AR23" s="278"/>
      <c r="AS23" s="278"/>
      <c r="AT23" s="278"/>
      <c r="AU23" s="278"/>
      <c r="AV23" s="278"/>
      <c r="AW23" s="278"/>
      <c r="AX23" s="278"/>
      <c r="AY23" s="272"/>
      <c r="AZ23" s="314">
        <f>MAX(AZ22:BK22)</f>
        <v>0</v>
      </c>
      <c r="BA23" s="278"/>
      <c r="BB23" s="278"/>
      <c r="BC23" s="278"/>
      <c r="BD23" s="278"/>
      <c r="BE23" s="278"/>
      <c r="BF23" s="278"/>
      <c r="BG23" s="278"/>
      <c r="BH23" s="278"/>
      <c r="BI23" s="278"/>
      <c r="BJ23" s="278"/>
      <c r="BK23" s="272"/>
      <c r="BL23" s="8"/>
    </row>
    <row r="24" spans="2:64" ht="14.25" customHeight="1" x14ac:dyDescent="0.3">
      <c r="B24" s="5"/>
      <c r="C24" s="6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8"/>
    </row>
    <row r="25" spans="2:64" ht="15" customHeight="1" x14ac:dyDescent="0.3">
      <c r="B25" s="5"/>
      <c r="C25" s="7" t="s">
        <v>278</v>
      </c>
      <c r="D25" s="64"/>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8"/>
    </row>
    <row r="26" spans="2:64" ht="15" customHeight="1" x14ac:dyDescent="0.3">
      <c r="B26" s="5"/>
      <c r="C26" s="67"/>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8"/>
    </row>
    <row r="27" spans="2:64" ht="15" customHeight="1" x14ac:dyDescent="0.3">
      <c r="B27" s="5"/>
      <c r="C27" s="75"/>
      <c r="D27" s="297">
        <f>+D7</f>
        <v>2021</v>
      </c>
      <c r="E27" s="278"/>
      <c r="F27" s="278"/>
      <c r="G27" s="278"/>
      <c r="H27" s="278"/>
      <c r="I27" s="278"/>
      <c r="J27" s="278"/>
      <c r="K27" s="278"/>
      <c r="L27" s="278"/>
      <c r="M27" s="278"/>
      <c r="N27" s="278"/>
      <c r="O27" s="272"/>
      <c r="P27" s="297">
        <f>+P7</f>
        <v>2022</v>
      </c>
      <c r="Q27" s="278"/>
      <c r="R27" s="278"/>
      <c r="S27" s="278"/>
      <c r="T27" s="278"/>
      <c r="U27" s="278"/>
      <c r="V27" s="278"/>
      <c r="W27" s="278"/>
      <c r="X27" s="278"/>
      <c r="Y27" s="278"/>
      <c r="Z27" s="278"/>
      <c r="AA27" s="272"/>
      <c r="AB27" s="297">
        <f>+AB7</f>
        <v>2023</v>
      </c>
      <c r="AC27" s="278"/>
      <c r="AD27" s="278"/>
      <c r="AE27" s="278"/>
      <c r="AF27" s="278"/>
      <c r="AG27" s="278"/>
      <c r="AH27" s="278"/>
      <c r="AI27" s="278"/>
      <c r="AJ27" s="278"/>
      <c r="AK27" s="278"/>
      <c r="AL27" s="278"/>
      <c r="AM27" s="272"/>
      <c r="AN27" s="297">
        <f>+AN7</f>
        <v>2024</v>
      </c>
      <c r="AO27" s="278"/>
      <c r="AP27" s="278"/>
      <c r="AQ27" s="278"/>
      <c r="AR27" s="278"/>
      <c r="AS27" s="278"/>
      <c r="AT27" s="278"/>
      <c r="AU27" s="278"/>
      <c r="AV27" s="278"/>
      <c r="AW27" s="278"/>
      <c r="AX27" s="278"/>
      <c r="AY27" s="272"/>
      <c r="AZ27" s="297">
        <f>+AZ7</f>
        <v>2025</v>
      </c>
      <c r="BA27" s="278"/>
      <c r="BB27" s="278"/>
      <c r="BC27" s="278"/>
      <c r="BD27" s="278"/>
      <c r="BE27" s="278"/>
      <c r="BF27" s="278"/>
      <c r="BG27" s="278"/>
      <c r="BH27" s="278"/>
      <c r="BI27" s="278"/>
      <c r="BJ27" s="278"/>
      <c r="BK27" s="272"/>
      <c r="BL27" s="8"/>
    </row>
    <row r="28" spans="2:64" ht="15" customHeight="1" x14ac:dyDescent="0.3">
      <c r="B28" s="5"/>
      <c r="C28" s="79" t="s">
        <v>136</v>
      </c>
      <c r="D28" s="81">
        <f>CONFIG!$D$7</f>
        <v>44197</v>
      </c>
      <c r="E28" s="81">
        <f t="shared" ref="E28:BK28" si="1">DATE(YEAR(D28),MONTH(D28)+1,DAY(D28))</f>
        <v>44228</v>
      </c>
      <c r="F28" s="81">
        <f t="shared" si="1"/>
        <v>44256</v>
      </c>
      <c r="G28" s="81">
        <f t="shared" si="1"/>
        <v>44287</v>
      </c>
      <c r="H28" s="81">
        <f t="shared" si="1"/>
        <v>44317</v>
      </c>
      <c r="I28" s="81">
        <f t="shared" si="1"/>
        <v>44348</v>
      </c>
      <c r="J28" s="81">
        <f t="shared" si="1"/>
        <v>44378</v>
      </c>
      <c r="K28" s="81">
        <f t="shared" si="1"/>
        <v>44409</v>
      </c>
      <c r="L28" s="81">
        <f t="shared" si="1"/>
        <v>44440</v>
      </c>
      <c r="M28" s="81">
        <f t="shared" si="1"/>
        <v>44470</v>
      </c>
      <c r="N28" s="81">
        <f t="shared" si="1"/>
        <v>44501</v>
      </c>
      <c r="O28" s="81">
        <f t="shared" si="1"/>
        <v>44531</v>
      </c>
      <c r="P28" s="81">
        <f t="shared" si="1"/>
        <v>44562</v>
      </c>
      <c r="Q28" s="81">
        <f t="shared" si="1"/>
        <v>44593</v>
      </c>
      <c r="R28" s="81">
        <f t="shared" si="1"/>
        <v>44621</v>
      </c>
      <c r="S28" s="81">
        <f t="shared" si="1"/>
        <v>44652</v>
      </c>
      <c r="T28" s="81">
        <f t="shared" si="1"/>
        <v>44682</v>
      </c>
      <c r="U28" s="81">
        <f t="shared" si="1"/>
        <v>44713</v>
      </c>
      <c r="V28" s="81">
        <f t="shared" si="1"/>
        <v>44743</v>
      </c>
      <c r="W28" s="81">
        <f t="shared" si="1"/>
        <v>44774</v>
      </c>
      <c r="X28" s="81">
        <f t="shared" si="1"/>
        <v>44805</v>
      </c>
      <c r="Y28" s="81">
        <f t="shared" si="1"/>
        <v>44835</v>
      </c>
      <c r="Z28" s="81">
        <f t="shared" si="1"/>
        <v>44866</v>
      </c>
      <c r="AA28" s="81">
        <f t="shared" si="1"/>
        <v>44896</v>
      </c>
      <c r="AB28" s="81">
        <f t="shared" si="1"/>
        <v>44927</v>
      </c>
      <c r="AC28" s="81">
        <f t="shared" si="1"/>
        <v>44958</v>
      </c>
      <c r="AD28" s="81">
        <f t="shared" si="1"/>
        <v>44986</v>
      </c>
      <c r="AE28" s="81">
        <f t="shared" si="1"/>
        <v>45017</v>
      </c>
      <c r="AF28" s="81">
        <f t="shared" si="1"/>
        <v>45047</v>
      </c>
      <c r="AG28" s="81">
        <f t="shared" si="1"/>
        <v>45078</v>
      </c>
      <c r="AH28" s="81">
        <f t="shared" si="1"/>
        <v>45108</v>
      </c>
      <c r="AI28" s="81">
        <f t="shared" si="1"/>
        <v>45139</v>
      </c>
      <c r="AJ28" s="81">
        <f t="shared" si="1"/>
        <v>45170</v>
      </c>
      <c r="AK28" s="81">
        <f t="shared" si="1"/>
        <v>45200</v>
      </c>
      <c r="AL28" s="81">
        <f t="shared" si="1"/>
        <v>45231</v>
      </c>
      <c r="AM28" s="81">
        <f t="shared" si="1"/>
        <v>45261</v>
      </c>
      <c r="AN28" s="81">
        <f t="shared" si="1"/>
        <v>45292</v>
      </c>
      <c r="AO28" s="81">
        <f t="shared" si="1"/>
        <v>45323</v>
      </c>
      <c r="AP28" s="81">
        <f t="shared" si="1"/>
        <v>45352</v>
      </c>
      <c r="AQ28" s="81">
        <f t="shared" si="1"/>
        <v>45383</v>
      </c>
      <c r="AR28" s="81">
        <f t="shared" si="1"/>
        <v>45413</v>
      </c>
      <c r="AS28" s="81">
        <f t="shared" si="1"/>
        <v>45444</v>
      </c>
      <c r="AT28" s="81">
        <f t="shared" si="1"/>
        <v>45474</v>
      </c>
      <c r="AU28" s="81">
        <f t="shared" si="1"/>
        <v>45505</v>
      </c>
      <c r="AV28" s="81">
        <f t="shared" si="1"/>
        <v>45536</v>
      </c>
      <c r="AW28" s="81">
        <f t="shared" si="1"/>
        <v>45566</v>
      </c>
      <c r="AX28" s="81">
        <f t="shared" si="1"/>
        <v>45597</v>
      </c>
      <c r="AY28" s="81">
        <f t="shared" si="1"/>
        <v>45627</v>
      </c>
      <c r="AZ28" s="81">
        <f t="shared" si="1"/>
        <v>45658</v>
      </c>
      <c r="BA28" s="81">
        <f t="shared" si="1"/>
        <v>45689</v>
      </c>
      <c r="BB28" s="81">
        <f t="shared" si="1"/>
        <v>45717</v>
      </c>
      <c r="BC28" s="81">
        <f t="shared" si="1"/>
        <v>45748</v>
      </c>
      <c r="BD28" s="81">
        <f t="shared" si="1"/>
        <v>45778</v>
      </c>
      <c r="BE28" s="81">
        <f t="shared" si="1"/>
        <v>45809</v>
      </c>
      <c r="BF28" s="81">
        <f t="shared" si="1"/>
        <v>45839</v>
      </c>
      <c r="BG28" s="81">
        <f t="shared" si="1"/>
        <v>45870</v>
      </c>
      <c r="BH28" s="81">
        <f t="shared" si="1"/>
        <v>45901</v>
      </c>
      <c r="BI28" s="81">
        <f t="shared" si="1"/>
        <v>45931</v>
      </c>
      <c r="BJ28" s="81">
        <f t="shared" si="1"/>
        <v>45962</v>
      </c>
      <c r="BK28" s="81">
        <f t="shared" si="1"/>
        <v>45992</v>
      </c>
      <c r="BL28" s="8"/>
    </row>
    <row r="29" spans="2:64" ht="15" customHeight="1" x14ac:dyDescent="0.3">
      <c r="B29" s="5"/>
      <c r="C29" s="85" t="str">
        <f>CONFIG!$C$14</f>
        <v>Activité de revenu 1</v>
      </c>
      <c r="D29" s="86">
        <f>'Commandes - Calculs auto'!D29-'Commandes - Calculs auto'!D9</f>
        <v>0</v>
      </c>
      <c r="E29" s="86">
        <f>D29+'Commandes - Calculs auto'!E29-'Commandes - Calculs auto'!E9</f>
        <v>0</v>
      </c>
      <c r="F29" s="86">
        <f>E29+'Commandes - Calculs auto'!F29-'Commandes - Calculs auto'!F9</f>
        <v>0</v>
      </c>
      <c r="G29" s="86">
        <f>F29+'Commandes - Calculs auto'!G29-'Commandes - Calculs auto'!G9</f>
        <v>0</v>
      </c>
      <c r="H29" s="86">
        <f>G29+'Commandes - Calculs auto'!H29-'Commandes - Calculs auto'!H9</f>
        <v>0</v>
      </c>
      <c r="I29" s="86">
        <f>H29+'Commandes - Calculs auto'!I29-'Commandes - Calculs auto'!I9</f>
        <v>0</v>
      </c>
      <c r="J29" s="86">
        <f>I29+'Commandes - Calculs auto'!J29-'Commandes - Calculs auto'!J9</f>
        <v>0</v>
      </c>
      <c r="K29" s="86">
        <f>J29+'Commandes - Calculs auto'!K29-'Commandes - Calculs auto'!K9</f>
        <v>0</v>
      </c>
      <c r="L29" s="86">
        <f>K29+'Commandes - Calculs auto'!L29-'Commandes - Calculs auto'!L9</f>
        <v>0</v>
      </c>
      <c r="M29" s="86">
        <f>L29+'Commandes - Calculs auto'!M29-'Commandes - Calculs auto'!M9</f>
        <v>0</v>
      </c>
      <c r="N29" s="86">
        <f>M29+'Commandes - Calculs auto'!N29-'Commandes - Calculs auto'!N9</f>
        <v>0</v>
      </c>
      <c r="O29" s="86">
        <f>N29+'Commandes - Calculs auto'!O29-'Commandes - Calculs auto'!O9</f>
        <v>0</v>
      </c>
      <c r="P29" s="86">
        <f>O29+'Commandes - Calculs auto'!P29-'Commandes - Calculs auto'!P9</f>
        <v>0</v>
      </c>
      <c r="Q29" s="86">
        <f>P29+'Commandes - Calculs auto'!Q29-'Commandes - Calculs auto'!Q9</f>
        <v>0</v>
      </c>
      <c r="R29" s="86">
        <f>Q29+'Commandes - Calculs auto'!R29-'Commandes - Calculs auto'!R9</f>
        <v>0</v>
      </c>
      <c r="S29" s="86">
        <f>R29+'Commandes - Calculs auto'!S29-'Commandes - Calculs auto'!S9</f>
        <v>0</v>
      </c>
      <c r="T29" s="86">
        <f>S29+'Commandes - Calculs auto'!T29-'Commandes - Calculs auto'!T9</f>
        <v>0</v>
      </c>
      <c r="U29" s="86">
        <f>T29+'Commandes - Calculs auto'!U29-'Commandes - Calculs auto'!U9</f>
        <v>0</v>
      </c>
      <c r="V29" s="86">
        <f>U29+'Commandes - Calculs auto'!V29-'Commandes - Calculs auto'!V9</f>
        <v>0</v>
      </c>
      <c r="W29" s="86">
        <f>V29+'Commandes - Calculs auto'!W29-'Commandes - Calculs auto'!W9</f>
        <v>0</v>
      </c>
      <c r="X29" s="86">
        <f>W29+'Commandes - Calculs auto'!X29-'Commandes - Calculs auto'!X9</f>
        <v>0</v>
      </c>
      <c r="Y29" s="86">
        <f>X29+'Commandes - Calculs auto'!Y29-'Commandes - Calculs auto'!Y9</f>
        <v>0</v>
      </c>
      <c r="Z29" s="86">
        <f>Y29+'Commandes - Calculs auto'!Z29-'Commandes - Calculs auto'!Z9</f>
        <v>0</v>
      </c>
      <c r="AA29" s="86">
        <f>Z29+'Commandes - Calculs auto'!AA29-'Commandes - Calculs auto'!AA9</f>
        <v>0</v>
      </c>
      <c r="AB29" s="86">
        <f>AA29+'Commandes - Calculs auto'!AB29-'Commandes - Calculs auto'!AB9</f>
        <v>0</v>
      </c>
      <c r="AC29" s="86">
        <f>AB29+'Commandes - Calculs auto'!AC29-'Commandes - Calculs auto'!AC9</f>
        <v>0</v>
      </c>
      <c r="AD29" s="86">
        <f>AC29+'Commandes - Calculs auto'!AD29-'Commandes - Calculs auto'!AD9</f>
        <v>0</v>
      </c>
      <c r="AE29" s="86">
        <f>AD29+'Commandes - Calculs auto'!AE29-'Commandes - Calculs auto'!AE9</f>
        <v>0</v>
      </c>
      <c r="AF29" s="86">
        <f>AE29+'Commandes - Calculs auto'!AF29-'Commandes - Calculs auto'!AF9</f>
        <v>0</v>
      </c>
      <c r="AG29" s="86">
        <f>AF29+'Commandes - Calculs auto'!AG29-'Commandes - Calculs auto'!AG9</f>
        <v>0</v>
      </c>
      <c r="AH29" s="86">
        <f>AG29+'Commandes - Calculs auto'!AH29-'Commandes - Calculs auto'!AH9</f>
        <v>0</v>
      </c>
      <c r="AI29" s="86">
        <f>AH29+'Commandes - Calculs auto'!AI29-'Commandes - Calculs auto'!AI9</f>
        <v>0</v>
      </c>
      <c r="AJ29" s="86">
        <f>AI29+'Commandes - Calculs auto'!AJ29-'Commandes - Calculs auto'!AJ9</f>
        <v>0</v>
      </c>
      <c r="AK29" s="86">
        <f>AJ29+'Commandes - Calculs auto'!AK29-'Commandes - Calculs auto'!AK9</f>
        <v>0</v>
      </c>
      <c r="AL29" s="86">
        <f>AK29+'Commandes - Calculs auto'!AL29-'Commandes - Calculs auto'!AL9</f>
        <v>0</v>
      </c>
      <c r="AM29" s="86">
        <f>AL29+'Commandes - Calculs auto'!AM29-'Commandes - Calculs auto'!AM9</f>
        <v>0</v>
      </c>
      <c r="AN29" s="86">
        <f>AM29+'Commandes - Calculs auto'!AN29-'Commandes - Calculs auto'!AN9</f>
        <v>0</v>
      </c>
      <c r="AO29" s="86">
        <f>AN29+'Commandes - Calculs auto'!AO29-'Commandes - Calculs auto'!AO9</f>
        <v>0</v>
      </c>
      <c r="AP29" s="86">
        <f>AO29+'Commandes - Calculs auto'!AP29-'Commandes - Calculs auto'!AP9</f>
        <v>0</v>
      </c>
      <c r="AQ29" s="86">
        <f>AP29+'Commandes - Calculs auto'!AQ29-'Commandes - Calculs auto'!AQ9</f>
        <v>0</v>
      </c>
      <c r="AR29" s="86">
        <f>AQ29+'Commandes - Calculs auto'!AR29-'Commandes - Calculs auto'!AR9</f>
        <v>0</v>
      </c>
      <c r="AS29" s="86">
        <f>AR29+'Commandes - Calculs auto'!AS29-'Commandes - Calculs auto'!AS9</f>
        <v>0</v>
      </c>
      <c r="AT29" s="86">
        <f>AS29+'Commandes - Calculs auto'!AT29-'Commandes - Calculs auto'!AT9</f>
        <v>0</v>
      </c>
      <c r="AU29" s="86">
        <f>AT29+'Commandes - Calculs auto'!AU29-'Commandes - Calculs auto'!AU9</f>
        <v>0</v>
      </c>
      <c r="AV29" s="86">
        <f>AU29+'Commandes - Calculs auto'!AV29-'Commandes - Calculs auto'!AV9</f>
        <v>0</v>
      </c>
      <c r="AW29" s="86">
        <f>AV29+'Commandes - Calculs auto'!AW29-'Commandes - Calculs auto'!AW9</f>
        <v>0</v>
      </c>
      <c r="AX29" s="86">
        <f>AW29+'Commandes - Calculs auto'!AX29-'Commandes - Calculs auto'!AX9</f>
        <v>0</v>
      </c>
      <c r="AY29" s="86">
        <f>AX29+'Commandes - Calculs auto'!AY29-'Commandes - Calculs auto'!AY9</f>
        <v>0</v>
      </c>
      <c r="AZ29" s="86">
        <f>AY29+'Commandes - Calculs auto'!AZ29-'Commandes - Calculs auto'!AZ9</f>
        <v>0</v>
      </c>
      <c r="BA29" s="86">
        <f>AZ29+'Commandes - Calculs auto'!BA29-'Commandes - Calculs auto'!BA9</f>
        <v>0</v>
      </c>
      <c r="BB29" s="86">
        <f>BA29+'Commandes - Calculs auto'!BB29-'Commandes - Calculs auto'!BB9</f>
        <v>0</v>
      </c>
      <c r="BC29" s="86">
        <f>BB29+'Commandes - Calculs auto'!BC29-'Commandes - Calculs auto'!BC9</f>
        <v>0</v>
      </c>
      <c r="BD29" s="86">
        <f>BC29+'Commandes - Calculs auto'!BD29-'Commandes - Calculs auto'!BD9</f>
        <v>0</v>
      </c>
      <c r="BE29" s="86">
        <f>BD29+'Commandes - Calculs auto'!BE29-'Commandes - Calculs auto'!BE9</f>
        <v>0</v>
      </c>
      <c r="BF29" s="86">
        <f>BE29+'Commandes - Calculs auto'!BF29-'Commandes - Calculs auto'!BF9</f>
        <v>0</v>
      </c>
      <c r="BG29" s="86">
        <f>BF29+'Commandes - Calculs auto'!BG29-'Commandes - Calculs auto'!BG9</f>
        <v>0</v>
      </c>
      <c r="BH29" s="86">
        <f>BG29+'Commandes - Calculs auto'!BH29-'Commandes - Calculs auto'!BH9</f>
        <v>0</v>
      </c>
      <c r="BI29" s="86">
        <f>BH29+'Commandes - Calculs auto'!BI29-'Commandes - Calculs auto'!BI9</f>
        <v>0</v>
      </c>
      <c r="BJ29" s="86">
        <f>BI29+'Commandes - Calculs auto'!BJ29-'Commandes - Calculs auto'!BJ9</f>
        <v>0</v>
      </c>
      <c r="BK29" s="86">
        <f>BJ29+'Commandes - Calculs auto'!BK29-'Commandes - Calculs auto'!BK9</f>
        <v>0</v>
      </c>
      <c r="BL29" s="8"/>
    </row>
    <row r="30" spans="2:64" ht="15" customHeight="1" x14ac:dyDescent="0.3">
      <c r="B30" s="5"/>
      <c r="C30" s="85" t="str">
        <f>CONFIG!$C$15</f>
        <v>Activité de revenu 2</v>
      </c>
      <c r="D30" s="86">
        <f>'Commandes - Calculs auto'!D30-'Commandes - Calculs auto'!D10</f>
        <v>0</v>
      </c>
      <c r="E30" s="86">
        <f>D30+'Commandes - Calculs auto'!E30-'Commandes - Calculs auto'!E10</f>
        <v>0</v>
      </c>
      <c r="F30" s="86">
        <f>E30+'Commandes - Calculs auto'!F30-'Commandes - Calculs auto'!F10</f>
        <v>0</v>
      </c>
      <c r="G30" s="86">
        <f>F30+'Commandes - Calculs auto'!G30-'Commandes - Calculs auto'!G10</f>
        <v>0</v>
      </c>
      <c r="H30" s="86">
        <f>G30+'Commandes - Calculs auto'!H30-'Commandes - Calculs auto'!H10</f>
        <v>0</v>
      </c>
      <c r="I30" s="86">
        <f>H30+'Commandes - Calculs auto'!I30-'Commandes - Calculs auto'!I10</f>
        <v>0</v>
      </c>
      <c r="J30" s="86">
        <f>I30+'Commandes - Calculs auto'!J30-'Commandes - Calculs auto'!J10</f>
        <v>0</v>
      </c>
      <c r="K30" s="86">
        <f>J30+'Commandes - Calculs auto'!K30-'Commandes - Calculs auto'!K10</f>
        <v>0</v>
      </c>
      <c r="L30" s="86">
        <f>K30+'Commandes - Calculs auto'!L30-'Commandes - Calculs auto'!L10</f>
        <v>0</v>
      </c>
      <c r="M30" s="86">
        <f>L30+'Commandes - Calculs auto'!M30-'Commandes - Calculs auto'!M10</f>
        <v>0</v>
      </c>
      <c r="N30" s="86">
        <f>M30+'Commandes - Calculs auto'!N30-'Commandes - Calculs auto'!N10</f>
        <v>0</v>
      </c>
      <c r="O30" s="86">
        <f>N30+'Commandes - Calculs auto'!O30-'Commandes - Calculs auto'!O10</f>
        <v>0</v>
      </c>
      <c r="P30" s="86">
        <f>O30+'Commandes - Calculs auto'!P30-'Commandes - Calculs auto'!P10</f>
        <v>0</v>
      </c>
      <c r="Q30" s="86">
        <f>P30+'Commandes - Calculs auto'!Q30-'Commandes - Calculs auto'!Q10</f>
        <v>0</v>
      </c>
      <c r="R30" s="86">
        <f>Q30+'Commandes - Calculs auto'!R30-'Commandes - Calculs auto'!R10</f>
        <v>0</v>
      </c>
      <c r="S30" s="86">
        <f>R30+'Commandes - Calculs auto'!S30-'Commandes - Calculs auto'!S10</f>
        <v>0</v>
      </c>
      <c r="T30" s="86">
        <f>S30+'Commandes - Calculs auto'!T30-'Commandes - Calculs auto'!T10</f>
        <v>0</v>
      </c>
      <c r="U30" s="86">
        <f>T30+'Commandes - Calculs auto'!U30-'Commandes - Calculs auto'!U10</f>
        <v>0</v>
      </c>
      <c r="V30" s="86">
        <f>U30+'Commandes - Calculs auto'!V30-'Commandes - Calculs auto'!V10</f>
        <v>0</v>
      </c>
      <c r="W30" s="86">
        <f>V30+'Commandes - Calculs auto'!W30-'Commandes - Calculs auto'!W10</f>
        <v>0</v>
      </c>
      <c r="X30" s="86">
        <f>W30+'Commandes - Calculs auto'!X30-'Commandes - Calculs auto'!X10</f>
        <v>0</v>
      </c>
      <c r="Y30" s="86">
        <f>X30+'Commandes - Calculs auto'!Y30-'Commandes - Calculs auto'!Y10</f>
        <v>0</v>
      </c>
      <c r="Z30" s="86">
        <f>Y30+'Commandes - Calculs auto'!Z30-'Commandes - Calculs auto'!Z10</f>
        <v>0</v>
      </c>
      <c r="AA30" s="86">
        <f>Z30+'Commandes - Calculs auto'!AA30-'Commandes - Calculs auto'!AA10</f>
        <v>0</v>
      </c>
      <c r="AB30" s="86">
        <f>AA30+'Commandes - Calculs auto'!AB30-'Commandes - Calculs auto'!AB10</f>
        <v>0</v>
      </c>
      <c r="AC30" s="86">
        <f>AB30+'Commandes - Calculs auto'!AC30-'Commandes - Calculs auto'!AC10</f>
        <v>0</v>
      </c>
      <c r="AD30" s="86">
        <f>AC30+'Commandes - Calculs auto'!AD30-'Commandes - Calculs auto'!AD10</f>
        <v>0</v>
      </c>
      <c r="AE30" s="86">
        <f>AD30+'Commandes - Calculs auto'!AE30-'Commandes - Calculs auto'!AE10</f>
        <v>0</v>
      </c>
      <c r="AF30" s="86">
        <f>AE30+'Commandes - Calculs auto'!AF30-'Commandes - Calculs auto'!AF10</f>
        <v>0</v>
      </c>
      <c r="AG30" s="86">
        <f>AF30+'Commandes - Calculs auto'!AG30-'Commandes - Calculs auto'!AG10</f>
        <v>0</v>
      </c>
      <c r="AH30" s="86">
        <f>AG30+'Commandes - Calculs auto'!AH30-'Commandes - Calculs auto'!AH10</f>
        <v>0</v>
      </c>
      <c r="AI30" s="86">
        <f>AH30+'Commandes - Calculs auto'!AI30-'Commandes - Calculs auto'!AI10</f>
        <v>0</v>
      </c>
      <c r="AJ30" s="86">
        <f>AI30+'Commandes - Calculs auto'!AJ30-'Commandes - Calculs auto'!AJ10</f>
        <v>0</v>
      </c>
      <c r="AK30" s="86">
        <f>AJ30+'Commandes - Calculs auto'!AK30-'Commandes - Calculs auto'!AK10</f>
        <v>0</v>
      </c>
      <c r="AL30" s="86">
        <f>AK30+'Commandes - Calculs auto'!AL30-'Commandes - Calculs auto'!AL10</f>
        <v>0</v>
      </c>
      <c r="AM30" s="86">
        <f>AL30+'Commandes - Calculs auto'!AM30-'Commandes - Calculs auto'!AM10</f>
        <v>0</v>
      </c>
      <c r="AN30" s="86">
        <f>AM30+'Commandes - Calculs auto'!AN30-'Commandes - Calculs auto'!AN10</f>
        <v>0</v>
      </c>
      <c r="AO30" s="86">
        <f>AN30+'Commandes - Calculs auto'!AO30-'Commandes - Calculs auto'!AO10</f>
        <v>0</v>
      </c>
      <c r="AP30" s="86">
        <f>AO30+'Commandes - Calculs auto'!AP30-'Commandes - Calculs auto'!AP10</f>
        <v>0</v>
      </c>
      <c r="AQ30" s="86">
        <f>AP30+'Commandes - Calculs auto'!AQ30-'Commandes - Calculs auto'!AQ10</f>
        <v>0</v>
      </c>
      <c r="AR30" s="86">
        <f>AQ30+'Commandes - Calculs auto'!AR30-'Commandes - Calculs auto'!AR10</f>
        <v>0</v>
      </c>
      <c r="AS30" s="86">
        <f>AR30+'Commandes - Calculs auto'!AS30-'Commandes - Calculs auto'!AS10</f>
        <v>0</v>
      </c>
      <c r="AT30" s="86">
        <f>AS30+'Commandes - Calculs auto'!AT30-'Commandes - Calculs auto'!AT10</f>
        <v>0</v>
      </c>
      <c r="AU30" s="86">
        <f>AT30+'Commandes - Calculs auto'!AU30-'Commandes - Calculs auto'!AU10</f>
        <v>0</v>
      </c>
      <c r="AV30" s="86">
        <f>AU30+'Commandes - Calculs auto'!AV30-'Commandes - Calculs auto'!AV10</f>
        <v>0</v>
      </c>
      <c r="AW30" s="86">
        <f>AV30+'Commandes - Calculs auto'!AW30-'Commandes - Calculs auto'!AW10</f>
        <v>0</v>
      </c>
      <c r="AX30" s="86">
        <f>AW30+'Commandes - Calculs auto'!AX30-'Commandes - Calculs auto'!AX10</f>
        <v>0</v>
      </c>
      <c r="AY30" s="86">
        <f>AX30+'Commandes - Calculs auto'!AY30-'Commandes - Calculs auto'!AY10</f>
        <v>0</v>
      </c>
      <c r="AZ30" s="86">
        <f>AY30+'Commandes - Calculs auto'!AZ30-'Commandes - Calculs auto'!AZ10</f>
        <v>0</v>
      </c>
      <c r="BA30" s="86">
        <f>AZ30+'Commandes - Calculs auto'!BA30-'Commandes - Calculs auto'!BA10</f>
        <v>0</v>
      </c>
      <c r="BB30" s="86">
        <f>BA30+'Commandes - Calculs auto'!BB30-'Commandes - Calculs auto'!BB10</f>
        <v>0</v>
      </c>
      <c r="BC30" s="86">
        <f>BB30+'Commandes - Calculs auto'!BC30-'Commandes - Calculs auto'!BC10</f>
        <v>0</v>
      </c>
      <c r="BD30" s="86">
        <f>BC30+'Commandes - Calculs auto'!BD30-'Commandes - Calculs auto'!BD10</f>
        <v>0</v>
      </c>
      <c r="BE30" s="86">
        <f>BD30+'Commandes - Calculs auto'!BE30-'Commandes - Calculs auto'!BE10</f>
        <v>0</v>
      </c>
      <c r="BF30" s="86">
        <f>BE30+'Commandes - Calculs auto'!BF30-'Commandes - Calculs auto'!BF10</f>
        <v>0</v>
      </c>
      <c r="BG30" s="86">
        <f>BF30+'Commandes - Calculs auto'!BG30-'Commandes - Calculs auto'!BG10</f>
        <v>0</v>
      </c>
      <c r="BH30" s="86">
        <f>BG30+'Commandes - Calculs auto'!BH30-'Commandes - Calculs auto'!BH10</f>
        <v>0</v>
      </c>
      <c r="BI30" s="86">
        <f>BH30+'Commandes - Calculs auto'!BI30-'Commandes - Calculs auto'!BI10</f>
        <v>0</v>
      </c>
      <c r="BJ30" s="86">
        <f>BI30+'Commandes - Calculs auto'!BJ30-'Commandes - Calculs auto'!BJ10</f>
        <v>0</v>
      </c>
      <c r="BK30" s="86">
        <f>BJ30+'Commandes - Calculs auto'!BK30-'Commandes - Calculs auto'!BK10</f>
        <v>0</v>
      </c>
      <c r="BL30" s="8"/>
    </row>
    <row r="31" spans="2:64" ht="15" customHeight="1" x14ac:dyDescent="0.3">
      <c r="B31" s="5"/>
      <c r="C31" s="85" t="str">
        <f>CONFIG!$C$16</f>
        <v>ETC …</v>
      </c>
      <c r="D31" s="86">
        <f>'Commandes - Calculs auto'!D31-'Commandes - Calculs auto'!D11</f>
        <v>0</v>
      </c>
      <c r="E31" s="86">
        <f>D31+'Commandes - Calculs auto'!E31-'Commandes - Calculs auto'!E11</f>
        <v>0</v>
      </c>
      <c r="F31" s="86">
        <f>E31+'Commandes - Calculs auto'!F31-'Commandes - Calculs auto'!F11</f>
        <v>0</v>
      </c>
      <c r="G31" s="86">
        <f>F31+'Commandes - Calculs auto'!G31-'Commandes - Calculs auto'!G11</f>
        <v>0</v>
      </c>
      <c r="H31" s="86">
        <f>G31+'Commandes - Calculs auto'!H31-'Commandes - Calculs auto'!H11</f>
        <v>0</v>
      </c>
      <c r="I31" s="86">
        <f>H31+'Commandes - Calculs auto'!I31-'Commandes - Calculs auto'!I11</f>
        <v>0</v>
      </c>
      <c r="J31" s="86">
        <f>I31+'Commandes - Calculs auto'!J31-'Commandes - Calculs auto'!J11</f>
        <v>0</v>
      </c>
      <c r="K31" s="86">
        <f>J31+'Commandes - Calculs auto'!K31-'Commandes - Calculs auto'!K11</f>
        <v>0</v>
      </c>
      <c r="L31" s="86">
        <f>K31+'Commandes - Calculs auto'!L31-'Commandes - Calculs auto'!L11</f>
        <v>0</v>
      </c>
      <c r="M31" s="86">
        <f>L31+'Commandes - Calculs auto'!M31-'Commandes - Calculs auto'!M11</f>
        <v>0</v>
      </c>
      <c r="N31" s="86">
        <f>M31+'Commandes - Calculs auto'!N31-'Commandes - Calculs auto'!N11</f>
        <v>0</v>
      </c>
      <c r="O31" s="86">
        <f>N31+'Commandes - Calculs auto'!O31-'Commandes - Calculs auto'!O11</f>
        <v>0</v>
      </c>
      <c r="P31" s="86">
        <f>O31+'Commandes - Calculs auto'!P31-'Commandes - Calculs auto'!P11</f>
        <v>0</v>
      </c>
      <c r="Q31" s="86">
        <f>P31+'Commandes - Calculs auto'!Q31-'Commandes - Calculs auto'!Q11</f>
        <v>0</v>
      </c>
      <c r="R31" s="86">
        <f>Q31+'Commandes - Calculs auto'!R31-'Commandes - Calculs auto'!R11</f>
        <v>0</v>
      </c>
      <c r="S31" s="86">
        <f>R31+'Commandes - Calculs auto'!S31-'Commandes - Calculs auto'!S11</f>
        <v>0</v>
      </c>
      <c r="T31" s="86">
        <f>S31+'Commandes - Calculs auto'!T31-'Commandes - Calculs auto'!T11</f>
        <v>0</v>
      </c>
      <c r="U31" s="86">
        <f>T31+'Commandes - Calculs auto'!U31-'Commandes - Calculs auto'!U11</f>
        <v>0</v>
      </c>
      <c r="V31" s="86">
        <f>U31+'Commandes - Calculs auto'!V31-'Commandes - Calculs auto'!V11</f>
        <v>0</v>
      </c>
      <c r="W31" s="86">
        <f>V31+'Commandes - Calculs auto'!W31-'Commandes - Calculs auto'!W11</f>
        <v>0</v>
      </c>
      <c r="X31" s="86">
        <f>W31+'Commandes - Calculs auto'!X31-'Commandes - Calculs auto'!X11</f>
        <v>0</v>
      </c>
      <c r="Y31" s="86">
        <f>X31+'Commandes - Calculs auto'!Y31-'Commandes - Calculs auto'!Y11</f>
        <v>0</v>
      </c>
      <c r="Z31" s="86">
        <f>Y31+'Commandes - Calculs auto'!Z31-'Commandes - Calculs auto'!Z11</f>
        <v>0</v>
      </c>
      <c r="AA31" s="86">
        <f>Z31+'Commandes - Calculs auto'!AA31-'Commandes - Calculs auto'!AA11</f>
        <v>0</v>
      </c>
      <c r="AB31" s="86">
        <f>AA31+'Commandes - Calculs auto'!AB31-'Commandes - Calculs auto'!AB11</f>
        <v>0</v>
      </c>
      <c r="AC31" s="86">
        <f>AB31+'Commandes - Calculs auto'!AC31-'Commandes - Calculs auto'!AC11</f>
        <v>0</v>
      </c>
      <c r="AD31" s="86">
        <f>AC31+'Commandes - Calculs auto'!AD31-'Commandes - Calculs auto'!AD11</f>
        <v>0</v>
      </c>
      <c r="AE31" s="86">
        <f>AD31+'Commandes - Calculs auto'!AE31-'Commandes - Calculs auto'!AE11</f>
        <v>0</v>
      </c>
      <c r="AF31" s="86">
        <f>AE31+'Commandes - Calculs auto'!AF31-'Commandes - Calculs auto'!AF11</f>
        <v>0</v>
      </c>
      <c r="AG31" s="86">
        <f>AF31+'Commandes - Calculs auto'!AG31-'Commandes - Calculs auto'!AG11</f>
        <v>0</v>
      </c>
      <c r="AH31" s="86">
        <f>AG31+'Commandes - Calculs auto'!AH31-'Commandes - Calculs auto'!AH11</f>
        <v>0</v>
      </c>
      <c r="AI31" s="86">
        <f>AH31+'Commandes - Calculs auto'!AI31-'Commandes - Calculs auto'!AI11</f>
        <v>0</v>
      </c>
      <c r="AJ31" s="86">
        <f>AI31+'Commandes - Calculs auto'!AJ31-'Commandes - Calculs auto'!AJ11</f>
        <v>0</v>
      </c>
      <c r="AK31" s="86">
        <f>AJ31+'Commandes - Calculs auto'!AK31-'Commandes - Calculs auto'!AK11</f>
        <v>0</v>
      </c>
      <c r="AL31" s="86">
        <f>AK31+'Commandes - Calculs auto'!AL31-'Commandes - Calculs auto'!AL11</f>
        <v>0</v>
      </c>
      <c r="AM31" s="86">
        <f>AL31+'Commandes - Calculs auto'!AM31-'Commandes - Calculs auto'!AM11</f>
        <v>0</v>
      </c>
      <c r="AN31" s="86">
        <f>AM31+'Commandes - Calculs auto'!AN31-'Commandes - Calculs auto'!AN11</f>
        <v>0</v>
      </c>
      <c r="AO31" s="86">
        <f>AN31+'Commandes - Calculs auto'!AO31-'Commandes - Calculs auto'!AO11</f>
        <v>0</v>
      </c>
      <c r="AP31" s="86">
        <f>AO31+'Commandes - Calculs auto'!AP31-'Commandes - Calculs auto'!AP11</f>
        <v>0</v>
      </c>
      <c r="AQ31" s="86">
        <f>AP31+'Commandes - Calculs auto'!AQ31-'Commandes - Calculs auto'!AQ11</f>
        <v>0</v>
      </c>
      <c r="AR31" s="86">
        <f>AQ31+'Commandes - Calculs auto'!AR31-'Commandes - Calculs auto'!AR11</f>
        <v>0</v>
      </c>
      <c r="AS31" s="86">
        <f>AR31+'Commandes - Calculs auto'!AS31-'Commandes - Calculs auto'!AS11</f>
        <v>0</v>
      </c>
      <c r="AT31" s="86">
        <f>AS31+'Commandes - Calculs auto'!AT31-'Commandes - Calculs auto'!AT11</f>
        <v>0</v>
      </c>
      <c r="AU31" s="86">
        <f>AT31+'Commandes - Calculs auto'!AU31-'Commandes - Calculs auto'!AU11</f>
        <v>0</v>
      </c>
      <c r="AV31" s="86">
        <f>AU31+'Commandes - Calculs auto'!AV31-'Commandes - Calculs auto'!AV11</f>
        <v>0</v>
      </c>
      <c r="AW31" s="86">
        <f>AV31+'Commandes - Calculs auto'!AW31-'Commandes - Calculs auto'!AW11</f>
        <v>0</v>
      </c>
      <c r="AX31" s="86">
        <f>AW31+'Commandes - Calculs auto'!AX31-'Commandes - Calculs auto'!AX11</f>
        <v>0</v>
      </c>
      <c r="AY31" s="86">
        <f>AX31+'Commandes - Calculs auto'!AY31-'Commandes - Calculs auto'!AY11</f>
        <v>0</v>
      </c>
      <c r="AZ31" s="86">
        <f>AY31+'Commandes - Calculs auto'!AZ31-'Commandes - Calculs auto'!AZ11</f>
        <v>0</v>
      </c>
      <c r="BA31" s="86">
        <f>AZ31+'Commandes - Calculs auto'!BA31-'Commandes - Calculs auto'!BA11</f>
        <v>0</v>
      </c>
      <c r="BB31" s="86">
        <f>BA31+'Commandes - Calculs auto'!BB31-'Commandes - Calculs auto'!BB11</f>
        <v>0</v>
      </c>
      <c r="BC31" s="86">
        <f>BB31+'Commandes - Calculs auto'!BC31-'Commandes - Calculs auto'!BC11</f>
        <v>0</v>
      </c>
      <c r="BD31" s="86">
        <f>BC31+'Commandes - Calculs auto'!BD31-'Commandes - Calculs auto'!BD11</f>
        <v>0</v>
      </c>
      <c r="BE31" s="86">
        <f>BD31+'Commandes - Calculs auto'!BE31-'Commandes - Calculs auto'!BE11</f>
        <v>0</v>
      </c>
      <c r="BF31" s="86">
        <f>BE31+'Commandes - Calculs auto'!BF31-'Commandes - Calculs auto'!BF11</f>
        <v>0</v>
      </c>
      <c r="BG31" s="86">
        <f>BF31+'Commandes - Calculs auto'!BG31-'Commandes - Calculs auto'!BG11</f>
        <v>0</v>
      </c>
      <c r="BH31" s="86">
        <f>BG31+'Commandes - Calculs auto'!BH31-'Commandes - Calculs auto'!BH11</f>
        <v>0</v>
      </c>
      <c r="BI31" s="86">
        <f>BH31+'Commandes - Calculs auto'!BI31-'Commandes - Calculs auto'!BI11</f>
        <v>0</v>
      </c>
      <c r="BJ31" s="86">
        <f>BI31+'Commandes - Calculs auto'!BJ31-'Commandes - Calculs auto'!BJ11</f>
        <v>0</v>
      </c>
      <c r="BK31" s="86">
        <f>BJ31+'Commandes - Calculs auto'!BK31-'Commandes - Calculs auto'!BK11</f>
        <v>0</v>
      </c>
      <c r="BL31" s="8"/>
    </row>
    <row r="32" spans="2:64" ht="15" customHeight="1" x14ac:dyDescent="0.3">
      <c r="B32" s="5"/>
      <c r="C32" s="85">
        <f>CONFIG!$C$17</f>
        <v>0</v>
      </c>
      <c r="D32" s="86">
        <f>'Commandes - Calculs auto'!D32-'Commandes - Calculs auto'!D12</f>
        <v>0</v>
      </c>
      <c r="E32" s="86">
        <f>D32+'Commandes - Calculs auto'!E32-'Commandes - Calculs auto'!E12</f>
        <v>0</v>
      </c>
      <c r="F32" s="86">
        <f>E32+'Commandes - Calculs auto'!F32-'Commandes - Calculs auto'!F12</f>
        <v>0</v>
      </c>
      <c r="G32" s="86">
        <f>F32+'Commandes - Calculs auto'!G32-'Commandes - Calculs auto'!G12</f>
        <v>0</v>
      </c>
      <c r="H32" s="86">
        <f>G32+'Commandes - Calculs auto'!H32-'Commandes - Calculs auto'!H12</f>
        <v>0</v>
      </c>
      <c r="I32" s="86">
        <f>H32+'Commandes - Calculs auto'!I32-'Commandes - Calculs auto'!I12</f>
        <v>0</v>
      </c>
      <c r="J32" s="86">
        <f>I32+'Commandes - Calculs auto'!J32-'Commandes - Calculs auto'!J12</f>
        <v>0</v>
      </c>
      <c r="K32" s="86">
        <f>J32+'Commandes - Calculs auto'!K32-'Commandes - Calculs auto'!K12</f>
        <v>0</v>
      </c>
      <c r="L32" s="86">
        <f>K32+'Commandes - Calculs auto'!L32-'Commandes - Calculs auto'!L12</f>
        <v>0</v>
      </c>
      <c r="M32" s="86">
        <f>L32+'Commandes - Calculs auto'!M32-'Commandes - Calculs auto'!M12</f>
        <v>0</v>
      </c>
      <c r="N32" s="86">
        <f>M32+'Commandes - Calculs auto'!N32-'Commandes - Calculs auto'!N12</f>
        <v>0</v>
      </c>
      <c r="O32" s="86">
        <f>N32+'Commandes - Calculs auto'!O32-'Commandes - Calculs auto'!O12</f>
        <v>0</v>
      </c>
      <c r="P32" s="86">
        <f>O32+'Commandes - Calculs auto'!P32-'Commandes - Calculs auto'!P12</f>
        <v>0</v>
      </c>
      <c r="Q32" s="86">
        <f>P32+'Commandes - Calculs auto'!Q32-'Commandes - Calculs auto'!Q12</f>
        <v>0</v>
      </c>
      <c r="R32" s="86">
        <f>Q32+'Commandes - Calculs auto'!R32-'Commandes - Calculs auto'!R12</f>
        <v>0</v>
      </c>
      <c r="S32" s="86">
        <f>R32+'Commandes - Calculs auto'!S32-'Commandes - Calculs auto'!S12</f>
        <v>0</v>
      </c>
      <c r="T32" s="86">
        <f>S32+'Commandes - Calculs auto'!T32-'Commandes - Calculs auto'!T12</f>
        <v>0</v>
      </c>
      <c r="U32" s="86">
        <f>T32+'Commandes - Calculs auto'!U32-'Commandes - Calculs auto'!U12</f>
        <v>0</v>
      </c>
      <c r="V32" s="86">
        <f>U32+'Commandes - Calculs auto'!V32-'Commandes - Calculs auto'!V12</f>
        <v>0</v>
      </c>
      <c r="W32" s="86">
        <f>V32+'Commandes - Calculs auto'!W32-'Commandes - Calculs auto'!W12</f>
        <v>0</v>
      </c>
      <c r="X32" s="86">
        <f>W32+'Commandes - Calculs auto'!X32-'Commandes - Calculs auto'!X12</f>
        <v>0</v>
      </c>
      <c r="Y32" s="86">
        <f>X32+'Commandes - Calculs auto'!Y32-'Commandes - Calculs auto'!Y12</f>
        <v>0</v>
      </c>
      <c r="Z32" s="86">
        <f>Y32+'Commandes - Calculs auto'!Z32-'Commandes - Calculs auto'!Z12</f>
        <v>0</v>
      </c>
      <c r="AA32" s="86">
        <f>Z32+'Commandes - Calculs auto'!AA32-'Commandes - Calculs auto'!AA12</f>
        <v>0</v>
      </c>
      <c r="AB32" s="86">
        <f>AA32+'Commandes - Calculs auto'!AB32-'Commandes - Calculs auto'!AB12</f>
        <v>0</v>
      </c>
      <c r="AC32" s="86">
        <f>AB32+'Commandes - Calculs auto'!AC32-'Commandes - Calculs auto'!AC12</f>
        <v>0</v>
      </c>
      <c r="AD32" s="86">
        <f>AC32+'Commandes - Calculs auto'!AD32-'Commandes - Calculs auto'!AD12</f>
        <v>0</v>
      </c>
      <c r="AE32" s="86">
        <f>AD32+'Commandes - Calculs auto'!AE32-'Commandes - Calculs auto'!AE12</f>
        <v>0</v>
      </c>
      <c r="AF32" s="86">
        <f>AE32+'Commandes - Calculs auto'!AF32-'Commandes - Calculs auto'!AF12</f>
        <v>0</v>
      </c>
      <c r="AG32" s="86">
        <f>AF32+'Commandes - Calculs auto'!AG32-'Commandes - Calculs auto'!AG12</f>
        <v>0</v>
      </c>
      <c r="AH32" s="86">
        <f>AG32+'Commandes - Calculs auto'!AH32-'Commandes - Calculs auto'!AH12</f>
        <v>0</v>
      </c>
      <c r="AI32" s="86">
        <f>AH32+'Commandes - Calculs auto'!AI32-'Commandes - Calculs auto'!AI12</f>
        <v>0</v>
      </c>
      <c r="AJ32" s="86">
        <f>AI32+'Commandes - Calculs auto'!AJ32-'Commandes - Calculs auto'!AJ12</f>
        <v>0</v>
      </c>
      <c r="AK32" s="86">
        <f>AJ32+'Commandes - Calculs auto'!AK32-'Commandes - Calculs auto'!AK12</f>
        <v>0</v>
      </c>
      <c r="AL32" s="86">
        <f>AK32+'Commandes - Calculs auto'!AL32-'Commandes - Calculs auto'!AL12</f>
        <v>0</v>
      </c>
      <c r="AM32" s="86">
        <f>AL32+'Commandes - Calculs auto'!AM32-'Commandes - Calculs auto'!AM12</f>
        <v>0</v>
      </c>
      <c r="AN32" s="86">
        <f>AM32+'Commandes - Calculs auto'!AN32-'Commandes - Calculs auto'!AN12</f>
        <v>0</v>
      </c>
      <c r="AO32" s="86">
        <f>AN32+'Commandes - Calculs auto'!AO32-'Commandes - Calculs auto'!AO12</f>
        <v>0</v>
      </c>
      <c r="AP32" s="86">
        <f>AO32+'Commandes - Calculs auto'!AP32-'Commandes - Calculs auto'!AP12</f>
        <v>0</v>
      </c>
      <c r="AQ32" s="86">
        <f>AP32+'Commandes - Calculs auto'!AQ32-'Commandes - Calculs auto'!AQ12</f>
        <v>0</v>
      </c>
      <c r="AR32" s="86">
        <f>AQ32+'Commandes - Calculs auto'!AR32-'Commandes - Calculs auto'!AR12</f>
        <v>0</v>
      </c>
      <c r="AS32" s="86">
        <f>AR32+'Commandes - Calculs auto'!AS32-'Commandes - Calculs auto'!AS12</f>
        <v>0</v>
      </c>
      <c r="AT32" s="86">
        <f>AS32+'Commandes - Calculs auto'!AT32-'Commandes - Calculs auto'!AT12</f>
        <v>0</v>
      </c>
      <c r="AU32" s="86">
        <f>AT32+'Commandes - Calculs auto'!AU32-'Commandes - Calculs auto'!AU12</f>
        <v>0</v>
      </c>
      <c r="AV32" s="86">
        <f>AU32+'Commandes - Calculs auto'!AV32-'Commandes - Calculs auto'!AV12</f>
        <v>0</v>
      </c>
      <c r="AW32" s="86">
        <f>AV32+'Commandes - Calculs auto'!AW32-'Commandes - Calculs auto'!AW12</f>
        <v>0</v>
      </c>
      <c r="AX32" s="86">
        <f>AW32+'Commandes - Calculs auto'!AX32-'Commandes - Calculs auto'!AX12</f>
        <v>0</v>
      </c>
      <c r="AY32" s="86">
        <f>AX32+'Commandes - Calculs auto'!AY32-'Commandes - Calculs auto'!AY12</f>
        <v>0</v>
      </c>
      <c r="AZ32" s="86">
        <f>AY32+'Commandes - Calculs auto'!AZ32-'Commandes - Calculs auto'!AZ12</f>
        <v>0</v>
      </c>
      <c r="BA32" s="86">
        <f>AZ32+'Commandes - Calculs auto'!BA32-'Commandes - Calculs auto'!BA12</f>
        <v>0</v>
      </c>
      <c r="BB32" s="86">
        <f>BA32+'Commandes - Calculs auto'!BB32-'Commandes - Calculs auto'!BB12</f>
        <v>0</v>
      </c>
      <c r="BC32" s="86">
        <f>BB32+'Commandes - Calculs auto'!BC32-'Commandes - Calculs auto'!BC12</f>
        <v>0</v>
      </c>
      <c r="BD32" s="86">
        <f>BC32+'Commandes - Calculs auto'!BD32-'Commandes - Calculs auto'!BD12</f>
        <v>0</v>
      </c>
      <c r="BE32" s="86">
        <f>BD32+'Commandes - Calculs auto'!BE32-'Commandes - Calculs auto'!BE12</f>
        <v>0</v>
      </c>
      <c r="BF32" s="86">
        <f>BE32+'Commandes - Calculs auto'!BF32-'Commandes - Calculs auto'!BF12</f>
        <v>0</v>
      </c>
      <c r="BG32" s="86">
        <f>BF32+'Commandes - Calculs auto'!BG32-'Commandes - Calculs auto'!BG12</f>
        <v>0</v>
      </c>
      <c r="BH32" s="86">
        <f>BG32+'Commandes - Calculs auto'!BH32-'Commandes - Calculs auto'!BH12</f>
        <v>0</v>
      </c>
      <c r="BI32" s="86">
        <f>BH32+'Commandes - Calculs auto'!BI32-'Commandes - Calculs auto'!BI12</f>
        <v>0</v>
      </c>
      <c r="BJ32" s="86">
        <f>BI32+'Commandes - Calculs auto'!BJ32-'Commandes - Calculs auto'!BJ12</f>
        <v>0</v>
      </c>
      <c r="BK32" s="86">
        <f>BJ32+'Commandes - Calculs auto'!BK32-'Commandes - Calculs auto'!BK12</f>
        <v>0</v>
      </c>
      <c r="BL32" s="8"/>
    </row>
    <row r="33" spans="2:64" ht="15" customHeight="1" x14ac:dyDescent="0.3">
      <c r="B33" s="5"/>
      <c r="C33" s="85">
        <f>CONFIG!$C$18</f>
        <v>0</v>
      </c>
      <c r="D33" s="86">
        <f>'Commandes - Calculs auto'!D33-'Commandes - Calculs auto'!D13</f>
        <v>0</v>
      </c>
      <c r="E33" s="86">
        <f>D33+'Commandes - Calculs auto'!E33-'Commandes - Calculs auto'!E13</f>
        <v>0</v>
      </c>
      <c r="F33" s="86">
        <f>E33+'Commandes - Calculs auto'!F33-'Commandes - Calculs auto'!F13</f>
        <v>0</v>
      </c>
      <c r="G33" s="86">
        <f>F33+'Commandes - Calculs auto'!G33-'Commandes - Calculs auto'!G13</f>
        <v>0</v>
      </c>
      <c r="H33" s="86">
        <f>G33+'Commandes - Calculs auto'!H33-'Commandes - Calculs auto'!H13</f>
        <v>0</v>
      </c>
      <c r="I33" s="86">
        <f>H33+'Commandes - Calculs auto'!I33-'Commandes - Calculs auto'!I13</f>
        <v>0</v>
      </c>
      <c r="J33" s="86">
        <f>I33+'Commandes - Calculs auto'!J33-'Commandes - Calculs auto'!J13</f>
        <v>0</v>
      </c>
      <c r="K33" s="86">
        <f>J33+'Commandes - Calculs auto'!K33-'Commandes - Calculs auto'!K13</f>
        <v>0</v>
      </c>
      <c r="L33" s="86">
        <f>K33+'Commandes - Calculs auto'!L33-'Commandes - Calculs auto'!L13</f>
        <v>0</v>
      </c>
      <c r="M33" s="86">
        <f>L33+'Commandes - Calculs auto'!M33-'Commandes - Calculs auto'!M13</f>
        <v>0</v>
      </c>
      <c r="N33" s="86">
        <f>M33+'Commandes - Calculs auto'!N33-'Commandes - Calculs auto'!N13</f>
        <v>0</v>
      </c>
      <c r="O33" s="86">
        <f>N33+'Commandes - Calculs auto'!O33-'Commandes - Calculs auto'!O13</f>
        <v>0</v>
      </c>
      <c r="P33" s="86">
        <f>O33+'Commandes - Calculs auto'!P33-'Commandes - Calculs auto'!P13</f>
        <v>0</v>
      </c>
      <c r="Q33" s="86">
        <f>P33+'Commandes - Calculs auto'!Q33-'Commandes - Calculs auto'!Q13</f>
        <v>0</v>
      </c>
      <c r="R33" s="86">
        <f>Q33+'Commandes - Calculs auto'!R33-'Commandes - Calculs auto'!R13</f>
        <v>0</v>
      </c>
      <c r="S33" s="86">
        <f>R33+'Commandes - Calculs auto'!S33-'Commandes - Calculs auto'!S13</f>
        <v>0</v>
      </c>
      <c r="T33" s="86">
        <f>S33+'Commandes - Calculs auto'!T33-'Commandes - Calculs auto'!T13</f>
        <v>0</v>
      </c>
      <c r="U33" s="86">
        <f>T33+'Commandes - Calculs auto'!U33-'Commandes - Calculs auto'!U13</f>
        <v>0</v>
      </c>
      <c r="V33" s="86">
        <f>U33+'Commandes - Calculs auto'!V33-'Commandes - Calculs auto'!V13</f>
        <v>0</v>
      </c>
      <c r="W33" s="86">
        <f>V33+'Commandes - Calculs auto'!W33-'Commandes - Calculs auto'!W13</f>
        <v>0</v>
      </c>
      <c r="X33" s="86">
        <f>W33+'Commandes - Calculs auto'!X33-'Commandes - Calculs auto'!X13</f>
        <v>0</v>
      </c>
      <c r="Y33" s="86">
        <f>X33+'Commandes - Calculs auto'!Y33-'Commandes - Calculs auto'!Y13</f>
        <v>0</v>
      </c>
      <c r="Z33" s="86">
        <f>Y33+'Commandes - Calculs auto'!Z33-'Commandes - Calculs auto'!Z13</f>
        <v>0</v>
      </c>
      <c r="AA33" s="86">
        <f>Z33+'Commandes - Calculs auto'!AA33-'Commandes - Calculs auto'!AA13</f>
        <v>0</v>
      </c>
      <c r="AB33" s="86">
        <f>AA33+'Commandes - Calculs auto'!AB33-'Commandes - Calculs auto'!AB13</f>
        <v>0</v>
      </c>
      <c r="AC33" s="86">
        <f>AB33+'Commandes - Calculs auto'!AC33-'Commandes - Calculs auto'!AC13</f>
        <v>0</v>
      </c>
      <c r="AD33" s="86">
        <f>AC33+'Commandes - Calculs auto'!AD33-'Commandes - Calculs auto'!AD13</f>
        <v>0</v>
      </c>
      <c r="AE33" s="86">
        <f>AD33+'Commandes - Calculs auto'!AE33-'Commandes - Calculs auto'!AE13</f>
        <v>0</v>
      </c>
      <c r="AF33" s="86">
        <f>AE33+'Commandes - Calculs auto'!AF33-'Commandes - Calculs auto'!AF13</f>
        <v>0</v>
      </c>
      <c r="AG33" s="86">
        <f>AF33+'Commandes - Calculs auto'!AG33-'Commandes - Calculs auto'!AG13</f>
        <v>0</v>
      </c>
      <c r="AH33" s="86">
        <f>AG33+'Commandes - Calculs auto'!AH33-'Commandes - Calculs auto'!AH13</f>
        <v>0</v>
      </c>
      <c r="AI33" s="86">
        <f>AH33+'Commandes - Calculs auto'!AI33-'Commandes - Calculs auto'!AI13</f>
        <v>0</v>
      </c>
      <c r="AJ33" s="86">
        <f>AI33+'Commandes - Calculs auto'!AJ33-'Commandes - Calculs auto'!AJ13</f>
        <v>0</v>
      </c>
      <c r="AK33" s="86">
        <f>AJ33+'Commandes - Calculs auto'!AK33-'Commandes - Calculs auto'!AK13</f>
        <v>0</v>
      </c>
      <c r="AL33" s="86">
        <f>AK33+'Commandes - Calculs auto'!AL33-'Commandes - Calculs auto'!AL13</f>
        <v>0</v>
      </c>
      <c r="AM33" s="86">
        <f>AL33+'Commandes - Calculs auto'!AM33-'Commandes - Calculs auto'!AM13</f>
        <v>0</v>
      </c>
      <c r="AN33" s="86">
        <f>AM33+'Commandes - Calculs auto'!AN33-'Commandes - Calculs auto'!AN13</f>
        <v>0</v>
      </c>
      <c r="AO33" s="86">
        <f>AN33+'Commandes - Calculs auto'!AO33-'Commandes - Calculs auto'!AO13</f>
        <v>0</v>
      </c>
      <c r="AP33" s="86">
        <f>AO33+'Commandes - Calculs auto'!AP33-'Commandes - Calculs auto'!AP13</f>
        <v>0</v>
      </c>
      <c r="AQ33" s="86">
        <f>AP33+'Commandes - Calculs auto'!AQ33-'Commandes - Calculs auto'!AQ13</f>
        <v>0</v>
      </c>
      <c r="AR33" s="86">
        <f>AQ33+'Commandes - Calculs auto'!AR33-'Commandes - Calculs auto'!AR13</f>
        <v>0</v>
      </c>
      <c r="AS33" s="86">
        <f>AR33+'Commandes - Calculs auto'!AS33-'Commandes - Calculs auto'!AS13</f>
        <v>0</v>
      </c>
      <c r="AT33" s="86">
        <f>AS33+'Commandes - Calculs auto'!AT33-'Commandes - Calculs auto'!AT13</f>
        <v>0</v>
      </c>
      <c r="AU33" s="86">
        <f>AT33+'Commandes - Calculs auto'!AU33-'Commandes - Calculs auto'!AU13</f>
        <v>0</v>
      </c>
      <c r="AV33" s="86">
        <f>AU33+'Commandes - Calculs auto'!AV33-'Commandes - Calculs auto'!AV13</f>
        <v>0</v>
      </c>
      <c r="AW33" s="86">
        <f>AV33+'Commandes - Calculs auto'!AW33-'Commandes - Calculs auto'!AW13</f>
        <v>0</v>
      </c>
      <c r="AX33" s="86">
        <f>AW33+'Commandes - Calculs auto'!AX33-'Commandes - Calculs auto'!AX13</f>
        <v>0</v>
      </c>
      <c r="AY33" s="86">
        <f>AX33+'Commandes - Calculs auto'!AY33-'Commandes - Calculs auto'!AY13</f>
        <v>0</v>
      </c>
      <c r="AZ33" s="86">
        <f>AY33+'Commandes - Calculs auto'!AZ33-'Commandes - Calculs auto'!AZ13</f>
        <v>0</v>
      </c>
      <c r="BA33" s="86">
        <f>AZ33+'Commandes - Calculs auto'!BA33-'Commandes - Calculs auto'!BA13</f>
        <v>0</v>
      </c>
      <c r="BB33" s="86">
        <f>BA33+'Commandes - Calculs auto'!BB33-'Commandes - Calculs auto'!BB13</f>
        <v>0</v>
      </c>
      <c r="BC33" s="86">
        <f>BB33+'Commandes - Calculs auto'!BC33-'Commandes - Calculs auto'!BC13</f>
        <v>0</v>
      </c>
      <c r="BD33" s="86">
        <f>BC33+'Commandes - Calculs auto'!BD33-'Commandes - Calculs auto'!BD13</f>
        <v>0</v>
      </c>
      <c r="BE33" s="86">
        <f>BD33+'Commandes - Calculs auto'!BE33-'Commandes - Calculs auto'!BE13</f>
        <v>0</v>
      </c>
      <c r="BF33" s="86">
        <f>BE33+'Commandes - Calculs auto'!BF33-'Commandes - Calculs auto'!BF13</f>
        <v>0</v>
      </c>
      <c r="BG33" s="86">
        <f>BF33+'Commandes - Calculs auto'!BG33-'Commandes - Calculs auto'!BG13</f>
        <v>0</v>
      </c>
      <c r="BH33" s="86">
        <f>BG33+'Commandes - Calculs auto'!BH33-'Commandes - Calculs auto'!BH13</f>
        <v>0</v>
      </c>
      <c r="BI33" s="86">
        <f>BH33+'Commandes - Calculs auto'!BI33-'Commandes - Calculs auto'!BI13</f>
        <v>0</v>
      </c>
      <c r="BJ33" s="86">
        <f>BI33+'Commandes - Calculs auto'!BJ33-'Commandes - Calculs auto'!BJ13</f>
        <v>0</v>
      </c>
      <c r="BK33" s="86">
        <f>BJ33+'Commandes - Calculs auto'!BK33-'Commandes - Calculs auto'!BK13</f>
        <v>0</v>
      </c>
      <c r="BL33" s="8"/>
    </row>
    <row r="34" spans="2:64" ht="15" customHeight="1" x14ac:dyDescent="0.3">
      <c r="B34" s="5"/>
      <c r="C34" s="85">
        <f>CONFIG!$C$19</f>
        <v>0</v>
      </c>
      <c r="D34" s="86">
        <f>'Commandes - Calculs auto'!D34-'Commandes - Calculs auto'!D14</f>
        <v>0</v>
      </c>
      <c r="E34" s="86">
        <f>D34+'Commandes - Calculs auto'!E34-'Commandes - Calculs auto'!E14</f>
        <v>0</v>
      </c>
      <c r="F34" s="86">
        <f>E34+'Commandes - Calculs auto'!F34-'Commandes - Calculs auto'!F14</f>
        <v>0</v>
      </c>
      <c r="G34" s="86">
        <f>F34+'Commandes - Calculs auto'!G34-'Commandes - Calculs auto'!G14</f>
        <v>0</v>
      </c>
      <c r="H34" s="86">
        <f>G34+'Commandes - Calculs auto'!H34-'Commandes - Calculs auto'!H14</f>
        <v>0</v>
      </c>
      <c r="I34" s="86">
        <f>H34+'Commandes - Calculs auto'!I34-'Commandes - Calculs auto'!I14</f>
        <v>0</v>
      </c>
      <c r="J34" s="86">
        <f>I34+'Commandes - Calculs auto'!J34-'Commandes - Calculs auto'!J14</f>
        <v>0</v>
      </c>
      <c r="K34" s="86">
        <f>J34+'Commandes - Calculs auto'!K34-'Commandes - Calculs auto'!K14</f>
        <v>0</v>
      </c>
      <c r="L34" s="86">
        <f>K34+'Commandes - Calculs auto'!L34-'Commandes - Calculs auto'!L14</f>
        <v>0</v>
      </c>
      <c r="M34" s="86">
        <f>L34+'Commandes - Calculs auto'!M34-'Commandes - Calculs auto'!M14</f>
        <v>0</v>
      </c>
      <c r="N34" s="86">
        <f>M34+'Commandes - Calculs auto'!N34-'Commandes - Calculs auto'!N14</f>
        <v>0</v>
      </c>
      <c r="O34" s="86">
        <f>N34+'Commandes - Calculs auto'!O34-'Commandes - Calculs auto'!O14</f>
        <v>0</v>
      </c>
      <c r="P34" s="86">
        <f>O34+'Commandes - Calculs auto'!P34-'Commandes - Calculs auto'!P14</f>
        <v>0</v>
      </c>
      <c r="Q34" s="86">
        <f>P34+'Commandes - Calculs auto'!Q34-'Commandes - Calculs auto'!Q14</f>
        <v>0</v>
      </c>
      <c r="R34" s="86">
        <f>Q34+'Commandes - Calculs auto'!R34-'Commandes - Calculs auto'!R14</f>
        <v>0</v>
      </c>
      <c r="S34" s="86">
        <f>R34+'Commandes - Calculs auto'!S34-'Commandes - Calculs auto'!S14</f>
        <v>0</v>
      </c>
      <c r="T34" s="86">
        <f>S34+'Commandes - Calculs auto'!T34-'Commandes - Calculs auto'!T14</f>
        <v>0</v>
      </c>
      <c r="U34" s="86">
        <f>T34+'Commandes - Calculs auto'!U34-'Commandes - Calculs auto'!U14</f>
        <v>0</v>
      </c>
      <c r="V34" s="86">
        <f>U34+'Commandes - Calculs auto'!V34-'Commandes - Calculs auto'!V14</f>
        <v>0</v>
      </c>
      <c r="W34" s="86">
        <f>V34+'Commandes - Calculs auto'!W34-'Commandes - Calculs auto'!W14</f>
        <v>0</v>
      </c>
      <c r="X34" s="86">
        <f>W34+'Commandes - Calculs auto'!X34-'Commandes - Calculs auto'!X14</f>
        <v>0</v>
      </c>
      <c r="Y34" s="86">
        <f>X34+'Commandes - Calculs auto'!Y34-'Commandes - Calculs auto'!Y14</f>
        <v>0</v>
      </c>
      <c r="Z34" s="86">
        <f>Y34+'Commandes - Calculs auto'!Z34-'Commandes - Calculs auto'!Z14</f>
        <v>0</v>
      </c>
      <c r="AA34" s="86">
        <f>Z34+'Commandes - Calculs auto'!AA34-'Commandes - Calculs auto'!AA14</f>
        <v>0</v>
      </c>
      <c r="AB34" s="86">
        <f>AA34+'Commandes - Calculs auto'!AB34-'Commandes - Calculs auto'!AB14</f>
        <v>0</v>
      </c>
      <c r="AC34" s="86">
        <f>AB34+'Commandes - Calculs auto'!AC34-'Commandes - Calculs auto'!AC14</f>
        <v>0</v>
      </c>
      <c r="AD34" s="86">
        <f>AC34+'Commandes - Calculs auto'!AD34-'Commandes - Calculs auto'!AD14</f>
        <v>0</v>
      </c>
      <c r="AE34" s="86">
        <f>AD34+'Commandes - Calculs auto'!AE34-'Commandes - Calculs auto'!AE14</f>
        <v>0</v>
      </c>
      <c r="AF34" s="86">
        <f>AE34+'Commandes - Calculs auto'!AF34-'Commandes - Calculs auto'!AF14</f>
        <v>0</v>
      </c>
      <c r="AG34" s="86">
        <f>AF34+'Commandes - Calculs auto'!AG34-'Commandes - Calculs auto'!AG14</f>
        <v>0</v>
      </c>
      <c r="AH34" s="86">
        <f>AG34+'Commandes - Calculs auto'!AH34-'Commandes - Calculs auto'!AH14</f>
        <v>0</v>
      </c>
      <c r="AI34" s="86">
        <f>AH34+'Commandes - Calculs auto'!AI34-'Commandes - Calculs auto'!AI14</f>
        <v>0</v>
      </c>
      <c r="AJ34" s="86">
        <f>AI34+'Commandes - Calculs auto'!AJ34-'Commandes - Calculs auto'!AJ14</f>
        <v>0</v>
      </c>
      <c r="AK34" s="86">
        <f>AJ34+'Commandes - Calculs auto'!AK34-'Commandes - Calculs auto'!AK14</f>
        <v>0</v>
      </c>
      <c r="AL34" s="86">
        <f>AK34+'Commandes - Calculs auto'!AL34-'Commandes - Calculs auto'!AL14</f>
        <v>0</v>
      </c>
      <c r="AM34" s="86">
        <f>AL34+'Commandes - Calculs auto'!AM34-'Commandes - Calculs auto'!AM14</f>
        <v>0</v>
      </c>
      <c r="AN34" s="86">
        <f>AM34+'Commandes - Calculs auto'!AN34-'Commandes - Calculs auto'!AN14</f>
        <v>0</v>
      </c>
      <c r="AO34" s="86">
        <f>AN34+'Commandes - Calculs auto'!AO34-'Commandes - Calculs auto'!AO14</f>
        <v>0</v>
      </c>
      <c r="AP34" s="86">
        <f>AO34+'Commandes - Calculs auto'!AP34-'Commandes - Calculs auto'!AP14</f>
        <v>0</v>
      </c>
      <c r="AQ34" s="86">
        <f>AP34+'Commandes - Calculs auto'!AQ34-'Commandes - Calculs auto'!AQ14</f>
        <v>0</v>
      </c>
      <c r="AR34" s="86">
        <f>AQ34+'Commandes - Calculs auto'!AR34-'Commandes - Calculs auto'!AR14</f>
        <v>0</v>
      </c>
      <c r="AS34" s="86">
        <f>AR34+'Commandes - Calculs auto'!AS34-'Commandes - Calculs auto'!AS14</f>
        <v>0</v>
      </c>
      <c r="AT34" s="86">
        <f>AS34+'Commandes - Calculs auto'!AT34-'Commandes - Calculs auto'!AT14</f>
        <v>0</v>
      </c>
      <c r="AU34" s="86">
        <f>AT34+'Commandes - Calculs auto'!AU34-'Commandes - Calculs auto'!AU14</f>
        <v>0</v>
      </c>
      <c r="AV34" s="86">
        <f>AU34+'Commandes - Calculs auto'!AV34-'Commandes - Calculs auto'!AV14</f>
        <v>0</v>
      </c>
      <c r="AW34" s="86">
        <f>AV34+'Commandes - Calculs auto'!AW34-'Commandes - Calculs auto'!AW14</f>
        <v>0</v>
      </c>
      <c r="AX34" s="86">
        <f>AW34+'Commandes - Calculs auto'!AX34-'Commandes - Calculs auto'!AX14</f>
        <v>0</v>
      </c>
      <c r="AY34" s="86">
        <f>AX34+'Commandes - Calculs auto'!AY34-'Commandes - Calculs auto'!AY14</f>
        <v>0</v>
      </c>
      <c r="AZ34" s="86">
        <f>AY34+'Commandes - Calculs auto'!AZ34-'Commandes - Calculs auto'!AZ14</f>
        <v>0</v>
      </c>
      <c r="BA34" s="86">
        <f>AZ34+'Commandes - Calculs auto'!BA34-'Commandes - Calculs auto'!BA14</f>
        <v>0</v>
      </c>
      <c r="BB34" s="86">
        <f>BA34+'Commandes - Calculs auto'!BB34-'Commandes - Calculs auto'!BB14</f>
        <v>0</v>
      </c>
      <c r="BC34" s="86">
        <f>BB34+'Commandes - Calculs auto'!BC34-'Commandes - Calculs auto'!BC14</f>
        <v>0</v>
      </c>
      <c r="BD34" s="86">
        <f>BC34+'Commandes - Calculs auto'!BD34-'Commandes - Calculs auto'!BD14</f>
        <v>0</v>
      </c>
      <c r="BE34" s="86">
        <f>BD34+'Commandes - Calculs auto'!BE34-'Commandes - Calculs auto'!BE14</f>
        <v>0</v>
      </c>
      <c r="BF34" s="86">
        <f>BE34+'Commandes - Calculs auto'!BF34-'Commandes - Calculs auto'!BF14</f>
        <v>0</v>
      </c>
      <c r="BG34" s="86">
        <f>BF34+'Commandes - Calculs auto'!BG34-'Commandes - Calculs auto'!BG14</f>
        <v>0</v>
      </c>
      <c r="BH34" s="86">
        <f>BG34+'Commandes - Calculs auto'!BH34-'Commandes - Calculs auto'!BH14</f>
        <v>0</v>
      </c>
      <c r="BI34" s="86">
        <f>BH34+'Commandes - Calculs auto'!BI34-'Commandes - Calculs auto'!BI14</f>
        <v>0</v>
      </c>
      <c r="BJ34" s="86">
        <f>BI34+'Commandes - Calculs auto'!BJ34-'Commandes - Calculs auto'!BJ14</f>
        <v>0</v>
      </c>
      <c r="BK34" s="86">
        <f>BJ34+'Commandes - Calculs auto'!BK34-'Commandes - Calculs auto'!BK14</f>
        <v>0</v>
      </c>
      <c r="BL34" s="8"/>
    </row>
    <row r="35" spans="2:64" ht="15" customHeight="1" x14ac:dyDescent="0.3">
      <c r="B35" s="5"/>
      <c r="C35" s="85">
        <f>CONFIG!$C$20</f>
        <v>0</v>
      </c>
      <c r="D35" s="86">
        <f>'Commandes - Calculs auto'!D35-'Commandes - Calculs auto'!D15</f>
        <v>0</v>
      </c>
      <c r="E35" s="86">
        <f>D35+'Commandes - Calculs auto'!E35-'Commandes - Calculs auto'!E15</f>
        <v>0</v>
      </c>
      <c r="F35" s="86">
        <f>E35+'Commandes - Calculs auto'!F35-'Commandes - Calculs auto'!F15</f>
        <v>0</v>
      </c>
      <c r="G35" s="86">
        <f>F35+'Commandes - Calculs auto'!G35-'Commandes - Calculs auto'!G15</f>
        <v>0</v>
      </c>
      <c r="H35" s="86">
        <f>G35+'Commandes - Calculs auto'!H35-'Commandes - Calculs auto'!H15</f>
        <v>0</v>
      </c>
      <c r="I35" s="86">
        <f>H35+'Commandes - Calculs auto'!I35-'Commandes - Calculs auto'!I15</f>
        <v>0</v>
      </c>
      <c r="J35" s="86">
        <f>I35+'Commandes - Calculs auto'!J35-'Commandes - Calculs auto'!J15</f>
        <v>0</v>
      </c>
      <c r="K35" s="86">
        <f>J35+'Commandes - Calculs auto'!K35-'Commandes - Calculs auto'!K15</f>
        <v>0</v>
      </c>
      <c r="L35" s="86">
        <f>K35+'Commandes - Calculs auto'!L35-'Commandes - Calculs auto'!L15</f>
        <v>0</v>
      </c>
      <c r="M35" s="86">
        <f>L35+'Commandes - Calculs auto'!M35-'Commandes - Calculs auto'!M15</f>
        <v>0</v>
      </c>
      <c r="N35" s="86">
        <f>M35+'Commandes - Calculs auto'!N35-'Commandes - Calculs auto'!N15</f>
        <v>0</v>
      </c>
      <c r="O35" s="86">
        <f>N35+'Commandes - Calculs auto'!O35-'Commandes - Calculs auto'!O15</f>
        <v>0</v>
      </c>
      <c r="P35" s="86">
        <f>O35+'Commandes - Calculs auto'!P35-'Commandes - Calculs auto'!P15</f>
        <v>0</v>
      </c>
      <c r="Q35" s="86">
        <f>P35+'Commandes - Calculs auto'!Q35-'Commandes - Calculs auto'!Q15</f>
        <v>0</v>
      </c>
      <c r="R35" s="86">
        <f>Q35+'Commandes - Calculs auto'!R35-'Commandes - Calculs auto'!R15</f>
        <v>0</v>
      </c>
      <c r="S35" s="86">
        <f>R35+'Commandes - Calculs auto'!S35-'Commandes - Calculs auto'!S15</f>
        <v>0</v>
      </c>
      <c r="T35" s="86">
        <f>S35+'Commandes - Calculs auto'!T35-'Commandes - Calculs auto'!T15</f>
        <v>0</v>
      </c>
      <c r="U35" s="86">
        <f>T35+'Commandes - Calculs auto'!U35-'Commandes - Calculs auto'!U15</f>
        <v>0</v>
      </c>
      <c r="V35" s="86">
        <f>U35+'Commandes - Calculs auto'!V35-'Commandes - Calculs auto'!V15</f>
        <v>0</v>
      </c>
      <c r="W35" s="86">
        <f>V35+'Commandes - Calculs auto'!W35-'Commandes - Calculs auto'!W15</f>
        <v>0</v>
      </c>
      <c r="X35" s="86">
        <f>W35+'Commandes - Calculs auto'!X35-'Commandes - Calculs auto'!X15</f>
        <v>0</v>
      </c>
      <c r="Y35" s="86">
        <f>X35+'Commandes - Calculs auto'!Y35-'Commandes - Calculs auto'!Y15</f>
        <v>0</v>
      </c>
      <c r="Z35" s="86">
        <f>Y35+'Commandes - Calculs auto'!Z35-'Commandes - Calculs auto'!Z15</f>
        <v>0</v>
      </c>
      <c r="AA35" s="86">
        <f>Z35+'Commandes - Calculs auto'!AA35-'Commandes - Calculs auto'!AA15</f>
        <v>0</v>
      </c>
      <c r="AB35" s="86">
        <f>AA35+'Commandes - Calculs auto'!AB35-'Commandes - Calculs auto'!AB15</f>
        <v>0</v>
      </c>
      <c r="AC35" s="86">
        <f>AB35+'Commandes - Calculs auto'!AC35-'Commandes - Calculs auto'!AC15</f>
        <v>0</v>
      </c>
      <c r="AD35" s="86">
        <f>AC35+'Commandes - Calculs auto'!AD35-'Commandes - Calculs auto'!AD15</f>
        <v>0</v>
      </c>
      <c r="AE35" s="86">
        <f>AD35+'Commandes - Calculs auto'!AE35-'Commandes - Calculs auto'!AE15</f>
        <v>0</v>
      </c>
      <c r="AF35" s="86">
        <f>AE35+'Commandes - Calculs auto'!AF35-'Commandes - Calculs auto'!AF15</f>
        <v>0</v>
      </c>
      <c r="AG35" s="86">
        <f>AF35+'Commandes - Calculs auto'!AG35-'Commandes - Calculs auto'!AG15</f>
        <v>0</v>
      </c>
      <c r="AH35" s="86">
        <f>AG35+'Commandes - Calculs auto'!AH35-'Commandes - Calculs auto'!AH15</f>
        <v>0</v>
      </c>
      <c r="AI35" s="86">
        <f>AH35+'Commandes - Calculs auto'!AI35-'Commandes - Calculs auto'!AI15</f>
        <v>0</v>
      </c>
      <c r="AJ35" s="86">
        <f>AI35+'Commandes - Calculs auto'!AJ35-'Commandes - Calculs auto'!AJ15</f>
        <v>0</v>
      </c>
      <c r="AK35" s="86">
        <f>AJ35+'Commandes - Calculs auto'!AK35-'Commandes - Calculs auto'!AK15</f>
        <v>0</v>
      </c>
      <c r="AL35" s="86">
        <f>AK35+'Commandes - Calculs auto'!AL35-'Commandes - Calculs auto'!AL15</f>
        <v>0</v>
      </c>
      <c r="AM35" s="86">
        <f>AL35+'Commandes - Calculs auto'!AM35-'Commandes - Calculs auto'!AM15</f>
        <v>0</v>
      </c>
      <c r="AN35" s="86">
        <f>AM35+'Commandes - Calculs auto'!AN35-'Commandes - Calculs auto'!AN15</f>
        <v>0</v>
      </c>
      <c r="AO35" s="86">
        <f>AN35+'Commandes - Calculs auto'!AO35-'Commandes - Calculs auto'!AO15</f>
        <v>0</v>
      </c>
      <c r="AP35" s="86">
        <f>AO35+'Commandes - Calculs auto'!AP35-'Commandes - Calculs auto'!AP15</f>
        <v>0</v>
      </c>
      <c r="AQ35" s="86">
        <f>AP35+'Commandes - Calculs auto'!AQ35-'Commandes - Calculs auto'!AQ15</f>
        <v>0</v>
      </c>
      <c r="AR35" s="86">
        <f>AQ35+'Commandes - Calculs auto'!AR35-'Commandes - Calculs auto'!AR15</f>
        <v>0</v>
      </c>
      <c r="AS35" s="86">
        <f>AR35+'Commandes - Calculs auto'!AS35-'Commandes - Calculs auto'!AS15</f>
        <v>0</v>
      </c>
      <c r="AT35" s="86">
        <f>AS35+'Commandes - Calculs auto'!AT35-'Commandes - Calculs auto'!AT15</f>
        <v>0</v>
      </c>
      <c r="AU35" s="86">
        <f>AT35+'Commandes - Calculs auto'!AU35-'Commandes - Calculs auto'!AU15</f>
        <v>0</v>
      </c>
      <c r="AV35" s="86">
        <f>AU35+'Commandes - Calculs auto'!AV35-'Commandes - Calculs auto'!AV15</f>
        <v>0</v>
      </c>
      <c r="AW35" s="86">
        <f>AV35+'Commandes - Calculs auto'!AW35-'Commandes - Calculs auto'!AW15</f>
        <v>0</v>
      </c>
      <c r="AX35" s="86">
        <f>AW35+'Commandes - Calculs auto'!AX35-'Commandes - Calculs auto'!AX15</f>
        <v>0</v>
      </c>
      <c r="AY35" s="86">
        <f>AX35+'Commandes - Calculs auto'!AY35-'Commandes - Calculs auto'!AY15</f>
        <v>0</v>
      </c>
      <c r="AZ35" s="86">
        <f>AY35+'Commandes - Calculs auto'!AZ35-'Commandes - Calculs auto'!AZ15</f>
        <v>0</v>
      </c>
      <c r="BA35" s="86">
        <f>AZ35+'Commandes - Calculs auto'!BA35-'Commandes - Calculs auto'!BA15</f>
        <v>0</v>
      </c>
      <c r="BB35" s="86">
        <f>BA35+'Commandes - Calculs auto'!BB35-'Commandes - Calculs auto'!BB15</f>
        <v>0</v>
      </c>
      <c r="BC35" s="86">
        <f>BB35+'Commandes - Calculs auto'!BC35-'Commandes - Calculs auto'!BC15</f>
        <v>0</v>
      </c>
      <c r="BD35" s="86">
        <f>BC35+'Commandes - Calculs auto'!BD35-'Commandes - Calculs auto'!BD15</f>
        <v>0</v>
      </c>
      <c r="BE35" s="86">
        <f>BD35+'Commandes - Calculs auto'!BE35-'Commandes - Calculs auto'!BE15</f>
        <v>0</v>
      </c>
      <c r="BF35" s="86">
        <f>BE35+'Commandes - Calculs auto'!BF35-'Commandes - Calculs auto'!BF15</f>
        <v>0</v>
      </c>
      <c r="BG35" s="86">
        <f>BF35+'Commandes - Calculs auto'!BG35-'Commandes - Calculs auto'!BG15</f>
        <v>0</v>
      </c>
      <c r="BH35" s="86">
        <f>BG35+'Commandes - Calculs auto'!BH35-'Commandes - Calculs auto'!BH15</f>
        <v>0</v>
      </c>
      <c r="BI35" s="86">
        <f>BH35+'Commandes - Calculs auto'!BI35-'Commandes - Calculs auto'!BI15</f>
        <v>0</v>
      </c>
      <c r="BJ35" s="86">
        <f>BI35+'Commandes - Calculs auto'!BJ35-'Commandes - Calculs auto'!BJ15</f>
        <v>0</v>
      </c>
      <c r="BK35" s="86">
        <f>BJ35+'Commandes - Calculs auto'!BK35-'Commandes - Calculs auto'!BK15</f>
        <v>0</v>
      </c>
      <c r="BL35" s="8"/>
    </row>
    <row r="36" spans="2:64" ht="15" customHeight="1" x14ac:dyDescent="0.3">
      <c r="B36" s="5"/>
      <c r="C36" s="85">
        <f>CONFIG!$C$21</f>
        <v>0</v>
      </c>
      <c r="D36" s="86">
        <f>'Commandes - Calculs auto'!D36-'Commandes - Calculs auto'!D16</f>
        <v>0</v>
      </c>
      <c r="E36" s="86">
        <f>D36+'Commandes - Calculs auto'!E36-'Commandes - Calculs auto'!E16</f>
        <v>0</v>
      </c>
      <c r="F36" s="86">
        <f>E36+'Commandes - Calculs auto'!F36-'Commandes - Calculs auto'!F16</f>
        <v>0</v>
      </c>
      <c r="G36" s="86">
        <f>F36+'Commandes - Calculs auto'!G36-'Commandes - Calculs auto'!G16</f>
        <v>0</v>
      </c>
      <c r="H36" s="86">
        <f>G36+'Commandes - Calculs auto'!H36-'Commandes - Calculs auto'!H16</f>
        <v>0</v>
      </c>
      <c r="I36" s="86">
        <f>H36+'Commandes - Calculs auto'!I36-'Commandes - Calculs auto'!I16</f>
        <v>0</v>
      </c>
      <c r="J36" s="86">
        <f>I36+'Commandes - Calculs auto'!J36-'Commandes - Calculs auto'!J16</f>
        <v>0</v>
      </c>
      <c r="K36" s="86">
        <f>J36+'Commandes - Calculs auto'!K36-'Commandes - Calculs auto'!K16</f>
        <v>0</v>
      </c>
      <c r="L36" s="86">
        <f>K36+'Commandes - Calculs auto'!L36-'Commandes - Calculs auto'!L16</f>
        <v>0</v>
      </c>
      <c r="M36" s="86">
        <f>L36+'Commandes - Calculs auto'!M36-'Commandes - Calculs auto'!M16</f>
        <v>0</v>
      </c>
      <c r="N36" s="86">
        <f>M36+'Commandes - Calculs auto'!N36-'Commandes - Calculs auto'!N16</f>
        <v>0</v>
      </c>
      <c r="O36" s="86">
        <f>N36+'Commandes - Calculs auto'!O36-'Commandes - Calculs auto'!O16</f>
        <v>0</v>
      </c>
      <c r="P36" s="86">
        <f>O36+'Commandes - Calculs auto'!P36-'Commandes - Calculs auto'!P16</f>
        <v>0</v>
      </c>
      <c r="Q36" s="86">
        <f>P36+'Commandes - Calculs auto'!Q36-'Commandes - Calculs auto'!Q16</f>
        <v>0</v>
      </c>
      <c r="R36" s="86">
        <f>Q36+'Commandes - Calculs auto'!R36-'Commandes - Calculs auto'!R16</f>
        <v>0</v>
      </c>
      <c r="S36" s="86">
        <f>R36+'Commandes - Calculs auto'!S36-'Commandes - Calculs auto'!S16</f>
        <v>0</v>
      </c>
      <c r="T36" s="86">
        <f>S36+'Commandes - Calculs auto'!T36-'Commandes - Calculs auto'!T16</f>
        <v>0</v>
      </c>
      <c r="U36" s="86">
        <f>T36+'Commandes - Calculs auto'!U36-'Commandes - Calculs auto'!U16</f>
        <v>0</v>
      </c>
      <c r="V36" s="86">
        <f>U36+'Commandes - Calculs auto'!V36-'Commandes - Calculs auto'!V16</f>
        <v>0</v>
      </c>
      <c r="W36" s="86">
        <f>V36+'Commandes - Calculs auto'!W36-'Commandes - Calculs auto'!W16</f>
        <v>0</v>
      </c>
      <c r="X36" s="86">
        <f>W36+'Commandes - Calculs auto'!X36-'Commandes - Calculs auto'!X16</f>
        <v>0</v>
      </c>
      <c r="Y36" s="86">
        <f>X36+'Commandes - Calculs auto'!Y36-'Commandes - Calculs auto'!Y16</f>
        <v>0</v>
      </c>
      <c r="Z36" s="86">
        <f>Y36+'Commandes - Calculs auto'!Z36-'Commandes - Calculs auto'!Z16</f>
        <v>0</v>
      </c>
      <c r="AA36" s="86">
        <f>Z36+'Commandes - Calculs auto'!AA36-'Commandes - Calculs auto'!AA16</f>
        <v>0</v>
      </c>
      <c r="AB36" s="86">
        <f>AA36+'Commandes - Calculs auto'!AB36-'Commandes - Calculs auto'!AB16</f>
        <v>0</v>
      </c>
      <c r="AC36" s="86">
        <f>AB36+'Commandes - Calculs auto'!AC36-'Commandes - Calculs auto'!AC16</f>
        <v>0</v>
      </c>
      <c r="AD36" s="86">
        <f>AC36+'Commandes - Calculs auto'!AD36-'Commandes - Calculs auto'!AD16</f>
        <v>0</v>
      </c>
      <c r="AE36" s="86">
        <f>AD36+'Commandes - Calculs auto'!AE36-'Commandes - Calculs auto'!AE16</f>
        <v>0</v>
      </c>
      <c r="AF36" s="86">
        <f>AE36+'Commandes - Calculs auto'!AF36-'Commandes - Calculs auto'!AF16</f>
        <v>0</v>
      </c>
      <c r="AG36" s="86">
        <f>AF36+'Commandes - Calculs auto'!AG36-'Commandes - Calculs auto'!AG16</f>
        <v>0</v>
      </c>
      <c r="AH36" s="86">
        <f>AG36+'Commandes - Calculs auto'!AH36-'Commandes - Calculs auto'!AH16</f>
        <v>0</v>
      </c>
      <c r="AI36" s="86">
        <f>AH36+'Commandes - Calculs auto'!AI36-'Commandes - Calculs auto'!AI16</f>
        <v>0</v>
      </c>
      <c r="AJ36" s="86">
        <f>AI36+'Commandes - Calculs auto'!AJ36-'Commandes - Calculs auto'!AJ16</f>
        <v>0</v>
      </c>
      <c r="AK36" s="86">
        <f>AJ36+'Commandes - Calculs auto'!AK36-'Commandes - Calculs auto'!AK16</f>
        <v>0</v>
      </c>
      <c r="AL36" s="86">
        <f>AK36+'Commandes - Calculs auto'!AL36-'Commandes - Calculs auto'!AL16</f>
        <v>0</v>
      </c>
      <c r="AM36" s="86">
        <f>AL36+'Commandes - Calculs auto'!AM36-'Commandes - Calculs auto'!AM16</f>
        <v>0</v>
      </c>
      <c r="AN36" s="86">
        <f>AM36+'Commandes - Calculs auto'!AN36-'Commandes - Calculs auto'!AN16</f>
        <v>0</v>
      </c>
      <c r="AO36" s="86">
        <f>AN36+'Commandes - Calculs auto'!AO36-'Commandes - Calculs auto'!AO16</f>
        <v>0</v>
      </c>
      <c r="AP36" s="86">
        <f>AO36+'Commandes - Calculs auto'!AP36-'Commandes - Calculs auto'!AP16</f>
        <v>0</v>
      </c>
      <c r="AQ36" s="86">
        <f>AP36+'Commandes - Calculs auto'!AQ36-'Commandes - Calculs auto'!AQ16</f>
        <v>0</v>
      </c>
      <c r="AR36" s="86">
        <f>AQ36+'Commandes - Calculs auto'!AR36-'Commandes - Calculs auto'!AR16</f>
        <v>0</v>
      </c>
      <c r="AS36" s="86">
        <f>AR36+'Commandes - Calculs auto'!AS36-'Commandes - Calculs auto'!AS16</f>
        <v>0</v>
      </c>
      <c r="AT36" s="86">
        <f>AS36+'Commandes - Calculs auto'!AT36-'Commandes - Calculs auto'!AT16</f>
        <v>0</v>
      </c>
      <c r="AU36" s="86">
        <f>AT36+'Commandes - Calculs auto'!AU36-'Commandes - Calculs auto'!AU16</f>
        <v>0</v>
      </c>
      <c r="AV36" s="86">
        <f>AU36+'Commandes - Calculs auto'!AV36-'Commandes - Calculs auto'!AV16</f>
        <v>0</v>
      </c>
      <c r="AW36" s="86">
        <f>AV36+'Commandes - Calculs auto'!AW36-'Commandes - Calculs auto'!AW16</f>
        <v>0</v>
      </c>
      <c r="AX36" s="86">
        <f>AW36+'Commandes - Calculs auto'!AX36-'Commandes - Calculs auto'!AX16</f>
        <v>0</v>
      </c>
      <c r="AY36" s="86">
        <f>AX36+'Commandes - Calculs auto'!AY36-'Commandes - Calculs auto'!AY16</f>
        <v>0</v>
      </c>
      <c r="AZ36" s="86">
        <f>AY36+'Commandes - Calculs auto'!AZ36-'Commandes - Calculs auto'!AZ16</f>
        <v>0</v>
      </c>
      <c r="BA36" s="86">
        <f>AZ36+'Commandes - Calculs auto'!BA36-'Commandes - Calculs auto'!BA16</f>
        <v>0</v>
      </c>
      <c r="BB36" s="86">
        <f>BA36+'Commandes - Calculs auto'!BB36-'Commandes - Calculs auto'!BB16</f>
        <v>0</v>
      </c>
      <c r="BC36" s="86">
        <f>BB36+'Commandes - Calculs auto'!BC36-'Commandes - Calculs auto'!BC16</f>
        <v>0</v>
      </c>
      <c r="BD36" s="86">
        <f>BC36+'Commandes - Calculs auto'!BD36-'Commandes - Calculs auto'!BD16</f>
        <v>0</v>
      </c>
      <c r="BE36" s="86">
        <f>BD36+'Commandes - Calculs auto'!BE36-'Commandes - Calculs auto'!BE16</f>
        <v>0</v>
      </c>
      <c r="BF36" s="86">
        <f>BE36+'Commandes - Calculs auto'!BF36-'Commandes - Calculs auto'!BF16</f>
        <v>0</v>
      </c>
      <c r="BG36" s="86">
        <f>BF36+'Commandes - Calculs auto'!BG36-'Commandes - Calculs auto'!BG16</f>
        <v>0</v>
      </c>
      <c r="BH36" s="86">
        <f>BG36+'Commandes - Calculs auto'!BH36-'Commandes - Calculs auto'!BH16</f>
        <v>0</v>
      </c>
      <c r="BI36" s="86">
        <f>BH36+'Commandes - Calculs auto'!BI36-'Commandes - Calculs auto'!BI16</f>
        <v>0</v>
      </c>
      <c r="BJ36" s="86">
        <f>BI36+'Commandes - Calculs auto'!BJ36-'Commandes - Calculs auto'!BJ16</f>
        <v>0</v>
      </c>
      <c r="BK36" s="86">
        <f>BJ36+'Commandes - Calculs auto'!BK36-'Commandes - Calculs auto'!BK16</f>
        <v>0</v>
      </c>
      <c r="BL36" s="8"/>
    </row>
    <row r="37" spans="2:64" ht="15" customHeight="1" x14ac:dyDescent="0.3">
      <c r="B37" s="5"/>
      <c r="C37" s="85">
        <f>CONFIG!$C$22</f>
        <v>0</v>
      </c>
      <c r="D37" s="86">
        <f>'Commandes - Calculs auto'!D37-'Commandes - Calculs auto'!D17</f>
        <v>0</v>
      </c>
      <c r="E37" s="86">
        <f>D37+'Commandes - Calculs auto'!E37-'Commandes - Calculs auto'!E17</f>
        <v>0</v>
      </c>
      <c r="F37" s="86">
        <f>E37+'Commandes - Calculs auto'!F37-'Commandes - Calculs auto'!F17</f>
        <v>0</v>
      </c>
      <c r="G37" s="86">
        <f>F37+'Commandes - Calculs auto'!G37-'Commandes - Calculs auto'!G17</f>
        <v>0</v>
      </c>
      <c r="H37" s="86">
        <f>G37+'Commandes - Calculs auto'!H37-'Commandes - Calculs auto'!H17</f>
        <v>0</v>
      </c>
      <c r="I37" s="86">
        <f>H37+'Commandes - Calculs auto'!I37-'Commandes - Calculs auto'!I17</f>
        <v>0</v>
      </c>
      <c r="J37" s="86">
        <f>I37+'Commandes - Calculs auto'!J37-'Commandes - Calculs auto'!J17</f>
        <v>0</v>
      </c>
      <c r="K37" s="86">
        <f>J37+'Commandes - Calculs auto'!K37-'Commandes - Calculs auto'!K17</f>
        <v>0</v>
      </c>
      <c r="L37" s="86">
        <f>K37+'Commandes - Calculs auto'!L37-'Commandes - Calculs auto'!L17</f>
        <v>0</v>
      </c>
      <c r="M37" s="86">
        <f>L37+'Commandes - Calculs auto'!M37-'Commandes - Calculs auto'!M17</f>
        <v>0</v>
      </c>
      <c r="N37" s="86">
        <f>M37+'Commandes - Calculs auto'!N37-'Commandes - Calculs auto'!N17</f>
        <v>0</v>
      </c>
      <c r="O37" s="86">
        <f>N37+'Commandes - Calculs auto'!O37-'Commandes - Calculs auto'!O17</f>
        <v>0</v>
      </c>
      <c r="P37" s="86">
        <f>O37+'Commandes - Calculs auto'!P37-'Commandes - Calculs auto'!P17</f>
        <v>0</v>
      </c>
      <c r="Q37" s="86">
        <f>P37+'Commandes - Calculs auto'!Q37-'Commandes - Calculs auto'!Q17</f>
        <v>0</v>
      </c>
      <c r="R37" s="86">
        <f>Q37+'Commandes - Calculs auto'!R37-'Commandes - Calculs auto'!R17</f>
        <v>0</v>
      </c>
      <c r="S37" s="86">
        <f>R37+'Commandes - Calculs auto'!S37-'Commandes - Calculs auto'!S17</f>
        <v>0</v>
      </c>
      <c r="T37" s="86">
        <f>S37+'Commandes - Calculs auto'!T37-'Commandes - Calculs auto'!T17</f>
        <v>0</v>
      </c>
      <c r="U37" s="86">
        <f>T37+'Commandes - Calculs auto'!U37-'Commandes - Calculs auto'!U17</f>
        <v>0</v>
      </c>
      <c r="V37" s="86">
        <f>U37+'Commandes - Calculs auto'!V37-'Commandes - Calculs auto'!V17</f>
        <v>0</v>
      </c>
      <c r="W37" s="86">
        <f>V37+'Commandes - Calculs auto'!W37-'Commandes - Calculs auto'!W17</f>
        <v>0</v>
      </c>
      <c r="X37" s="86">
        <f>W37+'Commandes - Calculs auto'!X37-'Commandes - Calculs auto'!X17</f>
        <v>0</v>
      </c>
      <c r="Y37" s="86">
        <f>X37+'Commandes - Calculs auto'!Y37-'Commandes - Calculs auto'!Y17</f>
        <v>0</v>
      </c>
      <c r="Z37" s="86">
        <f>Y37+'Commandes - Calculs auto'!Z37-'Commandes - Calculs auto'!Z17</f>
        <v>0</v>
      </c>
      <c r="AA37" s="86">
        <f>Z37+'Commandes - Calculs auto'!AA37-'Commandes - Calculs auto'!AA17</f>
        <v>0</v>
      </c>
      <c r="AB37" s="86">
        <f>AA37+'Commandes - Calculs auto'!AB37-'Commandes - Calculs auto'!AB17</f>
        <v>0</v>
      </c>
      <c r="AC37" s="86">
        <f>AB37+'Commandes - Calculs auto'!AC37-'Commandes - Calculs auto'!AC17</f>
        <v>0</v>
      </c>
      <c r="AD37" s="86">
        <f>AC37+'Commandes - Calculs auto'!AD37-'Commandes - Calculs auto'!AD17</f>
        <v>0</v>
      </c>
      <c r="AE37" s="86">
        <f>AD37+'Commandes - Calculs auto'!AE37-'Commandes - Calculs auto'!AE17</f>
        <v>0</v>
      </c>
      <c r="AF37" s="86">
        <f>AE37+'Commandes - Calculs auto'!AF37-'Commandes - Calculs auto'!AF17</f>
        <v>0</v>
      </c>
      <c r="AG37" s="86">
        <f>AF37+'Commandes - Calculs auto'!AG37-'Commandes - Calculs auto'!AG17</f>
        <v>0</v>
      </c>
      <c r="AH37" s="86">
        <f>AG37+'Commandes - Calculs auto'!AH37-'Commandes - Calculs auto'!AH17</f>
        <v>0</v>
      </c>
      <c r="AI37" s="86">
        <f>AH37+'Commandes - Calculs auto'!AI37-'Commandes - Calculs auto'!AI17</f>
        <v>0</v>
      </c>
      <c r="AJ37" s="86">
        <f>AI37+'Commandes - Calculs auto'!AJ37-'Commandes - Calculs auto'!AJ17</f>
        <v>0</v>
      </c>
      <c r="AK37" s="86">
        <f>AJ37+'Commandes - Calculs auto'!AK37-'Commandes - Calculs auto'!AK17</f>
        <v>0</v>
      </c>
      <c r="AL37" s="86">
        <f>AK37+'Commandes - Calculs auto'!AL37-'Commandes - Calculs auto'!AL17</f>
        <v>0</v>
      </c>
      <c r="AM37" s="86">
        <f>AL37+'Commandes - Calculs auto'!AM37-'Commandes - Calculs auto'!AM17</f>
        <v>0</v>
      </c>
      <c r="AN37" s="86">
        <f>AM37+'Commandes - Calculs auto'!AN37-'Commandes - Calculs auto'!AN17</f>
        <v>0</v>
      </c>
      <c r="AO37" s="86">
        <f>AN37+'Commandes - Calculs auto'!AO37-'Commandes - Calculs auto'!AO17</f>
        <v>0</v>
      </c>
      <c r="AP37" s="86">
        <f>AO37+'Commandes - Calculs auto'!AP37-'Commandes - Calculs auto'!AP17</f>
        <v>0</v>
      </c>
      <c r="AQ37" s="86">
        <f>AP37+'Commandes - Calculs auto'!AQ37-'Commandes - Calculs auto'!AQ17</f>
        <v>0</v>
      </c>
      <c r="AR37" s="86">
        <f>AQ37+'Commandes - Calculs auto'!AR37-'Commandes - Calculs auto'!AR17</f>
        <v>0</v>
      </c>
      <c r="AS37" s="86">
        <f>AR37+'Commandes - Calculs auto'!AS37-'Commandes - Calculs auto'!AS17</f>
        <v>0</v>
      </c>
      <c r="AT37" s="86">
        <f>AS37+'Commandes - Calculs auto'!AT37-'Commandes - Calculs auto'!AT17</f>
        <v>0</v>
      </c>
      <c r="AU37" s="86">
        <f>AT37+'Commandes - Calculs auto'!AU37-'Commandes - Calculs auto'!AU17</f>
        <v>0</v>
      </c>
      <c r="AV37" s="86">
        <f>AU37+'Commandes - Calculs auto'!AV37-'Commandes - Calculs auto'!AV17</f>
        <v>0</v>
      </c>
      <c r="AW37" s="86">
        <f>AV37+'Commandes - Calculs auto'!AW37-'Commandes - Calculs auto'!AW17</f>
        <v>0</v>
      </c>
      <c r="AX37" s="86">
        <f>AW37+'Commandes - Calculs auto'!AX37-'Commandes - Calculs auto'!AX17</f>
        <v>0</v>
      </c>
      <c r="AY37" s="86">
        <f>AX37+'Commandes - Calculs auto'!AY37-'Commandes - Calculs auto'!AY17</f>
        <v>0</v>
      </c>
      <c r="AZ37" s="86">
        <f>AY37+'Commandes - Calculs auto'!AZ37-'Commandes - Calculs auto'!AZ17</f>
        <v>0</v>
      </c>
      <c r="BA37" s="86">
        <f>AZ37+'Commandes - Calculs auto'!BA37-'Commandes - Calculs auto'!BA17</f>
        <v>0</v>
      </c>
      <c r="BB37" s="86">
        <f>BA37+'Commandes - Calculs auto'!BB37-'Commandes - Calculs auto'!BB17</f>
        <v>0</v>
      </c>
      <c r="BC37" s="86">
        <f>BB37+'Commandes - Calculs auto'!BC37-'Commandes - Calculs auto'!BC17</f>
        <v>0</v>
      </c>
      <c r="BD37" s="86">
        <f>BC37+'Commandes - Calculs auto'!BD37-'Commandes - Calculs auto'!BD17</f>
        <v>0</v>
      </c>
      <c r="BE37" s="86">
        <f>BD37+'Commandes - Calculs auto'!BE37-'Commandes - Calculs auto'!BE17</f>
        <v>0</v>
      </c>
      <c r="BF37" s="86">
        <f>BE37+'Commandes - Calculs auto'!BF37-'Commandes - Calculs auto'!BF17</f>
        <v>0</v>
      </c>
      <c r="BG37" s="86">
        <f>BF37+'Commandes - Calculs auto'!BG37-'Commandes - Calculs auto'!BG17</f>
        <v>0</v>
      </c>
      <c r="BH37" s="86">
        <f>BG37+'Commandes - Calculs auto'!BH37-'Commandes - Calculs auto'!BH17</f>
        <v>0</v>
      </c>
      <c r="BI37" s="86">
        <f>BH37+'Commandes - Calculs auto'!BI37-'Commandes - Calculs auto'!BI17</f>
        <v>0</v>
      </c>
      <c r="BJ37" s="86">
        <f>BI37+'Commandes - Calculs auto'!BJ37-'Commandes - Calculs auto'!BJ17</f>
        <v>0</v>
      </c>
      <c r="BK37" s="86">
        <f>BJ37+'Commandes - Calculs auto'!BK37-'Commandes - Calculs auto'!BK17</f>
        <v>0</v>
      </c>
      <c r="BL37" s="8"/>
    </row>
    <row r="38" spans="2:64" ht="15" customHeight="1" x14ac:dyDescent="0.3">
      <c r="B38" s="5"/>
      <c r="C38" s="85">
        <f>CONFIG!$C$23</f>
        <v>0</v>
      </c>
      <c r="D38" s="86">
        <f>'Commandes - Calculs auto'!D38-'Commandes - Calculs auto'!D18</f>
        <v>0</v>
      </c>
      <c r="E38" s="86">
        <f>D38+'Commandes - Calculs auto'!E38-'Commandes - Calculs auto'!E18</f>
        <v>0</v>
      </c>
      <c r="F38" s="86">
        <f>E38+'Commandes - Calculs auto'!F38-'Commandes - Calculs auto'!F18</f>
        <v>0</v>
      </c>
      <c r="G38" s="86">
        <f>F38+'Commandes - Calculs auto'!G38-'Commandes - Calculs auto'!G18</f>
        <v>0</v>
      </c>
      <c r="H38" s="86">
        <f>G38+'Commandes - Calculs auto'!H38-'Commandes - Calculs auto'!H18</f>
        <v>0</v>
      </c>
      <c r="I38" s="86">
        <f>H38+'Commandes - Calculs auto'!I38-'Commandes - Calculs auto'!I18</f>
        <v>0</v>
      </c>
      <c r="J38" s="86">
        <f>I38+'Commandes - Calculs auto'!J38-'Commandes - Calculs auto'!J18</f>
        <v>0</v>
      </c>
      <c r="K38" s="86">
        <f>J38+'Commandes - Calculs auto'!K38-'Commandes - Calculs auto'!K18</f>
        <v>0</v>
      </c>
      <c r="L38" s="86">
        <f>K38+'Commandes - Calculs auto'!L38-'Commandes - Calculs auto'!L18</f>
        <v>0</v>
      </c>
      <c r="M38" s="86">
        <f>L38+'Commandes - Calculs auto'!M38-'Commandes - Calculs auto'!M18</f>
        <v>0</v>
      </c>
      <c r="N38" s="86">
        <f>M38+'Commandes - Calculs auto'!N38-'Commandes - Calculs auto'!N18</f>
        <v>0</v>
      </c>
      <c r="O38" s="86">
        <f>N38+'Commandes - Calculs auto'!O38-'Commandes - Calculs auto'!O18</f>
        <v>0</v>
      </c>
      <c r="P38" s="86">
        <f>O38+'Commandes - Calculs auto'!P38-'Commandes - Calculs auto'!P18</f>
        <v>0</v>
      </c>
      <c r="Q38" s="86">
        <f>P38+'Commandes - Calculs auto'!Q38-'Commandes - Calculs auto'!Q18</f>
        <v>0</v>
      </c>
      <c r="R38" s="86">
        <f>Q38+'Commandes - Calculs auto'!R38-'Commandes - Calculs auto'!R18</f>
        <v>0</v>
      </c>
      <c r="S38" s="86">
        <f>R38+'Commandes - Calculs auto'!S38-'Commandes - Calculs auto'!S18</f>
        <v>0</v>
      </c>
      <c r="T38" s="86">
        <f>S38+'Commandes - Calculs auto'!T38-'Commandes - Calculs auto'!T18</f>
        <v>0</v>
      </c>
      <c r="U38" s="86">
        <f>T38+'Commandes - Calculs auto'!U38-'Commandes - Calculs auto'!U18</f>
        <v>0</v>
      </c>
      <c r="V38" s="86">
        <f>U38+'Commandes - Calculs auto'!V38-'Commandes - Calculs auto'!V18</f>
        <v>0</v>
      </c>
      <c r="W38" s="86">
        <f>V38+'Commandes - Calculs auto'!W38-'Commandes - Calculs auto'!W18</f>
        <v>0</v>
      </c>
      <c r="X38" s="86">
        <f>W38+'Commandes - Calculs auto'!X38-'Commandes - Calculs auto'!X18</f>
        <v>0</v>
      </c>
      <c r="Y38" s="86">
        <f>X38+'Commandes - Calculs auto'!Y38-'Commandes - Calculs auto'!Y18</f>
        <v>0</v>
      </c>
      <c r="Z38" s="86">
        <f>Y38+'Commandes - Calculs auto'!Z38-'Commandes - Calculs auto'!Z18</f>
        <v>0</v>
      </c>
      <c r="AA38" s="86">
        <f>Z38+'Commandes - Calculs auto'!AA38-'Commandes - Calculs auto'!AA18</f>
        <v>0</v>
      </c>
      <c r="AB38" s="86">
        <f>AA38+'Commandes - Calculs auto'!AB38-'Commandes - Calculs auto'!AB18</f>
        <v>0</v>
      </c>
      <c r="AC38" s="86">
        <f>AB38+'Commandes - Calculs auto'!AC38-'Commandes - Calculs auto'!AC18</f>
        <v>0</v>
      </c>
      <c r="AD38" s="86">
        <f>AC38+'Commandes - Calculs auto'!AD38-'Commandes - Calculs auto'!AD18</f>
        <v>0</v>
      </c>
      <c r="AE38" s="86">
        <f>AD38+'Commandes - Calculs auto'!AE38-'Commandes - Calculs auto'!AE18</f>
        <v>0</v>
      </c>
      <c r="AF38" s="86">
        <f>AE38+'Commandes - Calculs auto'!AF38-'Commandes - Calculs auto'!AF18</f>
        <v>0</v>
      </c>
      <c r="AG38" s="86">
        <f>AF38+'Commandes - Calculs auto'!AG38-'Commandes - Calculs auto'!AG18</f>
        <v>0</v>
      </c>
      <c r="AH38" s="86">
        <f>AG38+'Commandes - Calculs auto'!AH38-'Commandes - Calculs auto'!AH18</f>
        <v>0</v>
      </c>
      <c r="AI38" s="86">
        <f>AH38+'Commandes - Calculs auto'!AI38-'Commandes - Calculs auto'!AI18</f>
        <v>0</v>
      </c>
      <c r="AJ38" s="86">
        <f>AI38+'Commandes - Calculs auto'!AJ38-'Commandes - Calculs auto'!AJ18</f>
        <v>0</v>
      </c>
      <c r="AK38" s="86">
        <f>AJ38+'Commandes - Calculs auto'!AK38-'Commandes - Calculs auto'!AK18</f>
        <v>0</v>
      </c>
      <c r="AL38" s="86">
        <f>AK38+'Commandes - Calculs auto'!AL38-'Commandes - Calculs auto'!AL18</f>
        <v>0</v>
      </c>
      <c r="AM38" s="86">
        <f>AL38+'Commandes - Calculs auto'!AM38-'Commandes - Calculs auto'!AM18</f>
        <v>0</v>
      </c>
      <c r="AN38" s="86">
        <f>AM38+'Commandes - Calculs auto'!AN38-'Commandes - Calculs auto'!AN18</f>
        <v>0</v>
      </c>
      <c r="AO38" s="86">
        <f>AN38+'Commandes - Calculs auto'!AO38-'Commandes - Calculs auto'!AO18</f>
        <v>0</v>
      </c>
      <c r="AP38" s="86">
        <f>AO38+'Commandes - Calculs auto'!AP38-'Commandes - Calculs auto'!AP18</f>
        <v>0</v>
      </c>
      <c r="AQ38" s="86">
        <f>AP38+'Commandes - Calculs auto'!AQ38-'Commandes - Calculs auto'!AQ18</f>
        <v>0</v>
      </c>
      <c r="AR38" s="86">
        <f>AQ38+'Commandes - Calculs auto'!AR38-'Commandes - Calculs auto'!AR18</f>
        <v>0</v>
      </c>
      <c r="AS38" s="86">
        <f>AR38+'Commandes - Calculs auto'!AS38-'Commandes - Calculs auto'!AS18</f>
        <v>0</v>
      </c>
      <c r="AT38" s="86">
        <f>AS38+'Commandes - Calculs auto'!AT38-'Commandes - Calculs auto'!AT18</f>
        <v>0</v>
      </c>
      <c r="AU38" s="86">
        <f>AT38+'Commandes - Calculs auto'!AU38-'Commandes - Calculs auto'!AU18</f>
        <v>0</v>
      </c>
      <c r="AV38" s="86">
        <f>AU38+'Commandes - Calculs auto'!AV38-'Commandes - Calculs auto'!AV18</f>
        <v>0</v>
      </c>
      <c r="AW38" s="86">
        <f>AV38+'Commandes - Calculs auto'!AW38-'Commandes - Calculs auto'!AW18</f>
        <v>0</v>
      </c>
      <c r="AX38" s="86">
        <f>AW38+'Commandes - Calculs auto'!AX38-'Commandes - Calculs auto'!AX18</f>
        <v>0</v>
      </c>
      <c r="AY38" s="86">
        <f>AX38+'Commandes - Calculs auto'!AY38-'Commandes - Calculs auto'!AY18</f>
        <v>0</v>
      </c>
      <c r="AZ38" s="86">
        <f>AY38+'Commandes - Calculs auto'!AZ38-'Commandes - Calculs auto'!AZ18</f>
        <v>0</v>
      </c>
      <c r="BA38" s="86">
        <f>AZ38+'Commandes - Calculs auto'!BA38-'Commandes - Calculs auto'!BA18</f>
        <v>0</v>
      </c>
      <c r="BB38" s="86">
        <f>BA38+'Commandes - Calculs auto'!BB38-'Commandes - Calculs auto'!BB18</f>
        <v>0</v>
      </c>
      <c r="BC38" s="86">
        <f>BB38+'Commandes - Calculs auto'!BC38-'Commandes - Calculs auto'!BC18</f>
        <v>0</v>
      </c>
      <c r="BD38" s="86">
        <f>BC38+'Commandes - Calculs auto'!BD38-'Commandes - Calculs auto'!BD18</f>
        <v>0</v>
      </c>
      <c r="BE38" s="86">
        <f>BD38+'Commandes - Calculs auto'!BE38-'Commandes - Calculs auto'!BE18</f>
        <v>0</v>
      </c>
      <c r="BF38" s="86">
        <f>BE38+'Commandes - Calculs auto'!BF38-'Commandes - Calculs auto'!BF18</f>
        <v>0</v>
      </c>
      <c r="BG38" s="86">
        <f>BF38+'Commandes - Calculs auto'!BG38-'Commandes - Calculs auto'!BG18</f>
        <v>0</v>
      </c>
      <c r="BH38" s="86">
        <f>BG38+'Commandes - Calculs auto'!BH38-'Commandes - Calculs auto'!BH18</f>
        <v>0</v>
      </c>
      <c r="BI38" s="86">
        <f>BH38+'Commandes - Calculs auto'!BI38-'Commandes - Calculs auto'!BI18</f>
        <v>0</v>
      </c>
      <c r="BJ38" s="86">
        <f>BI38+'Commandes - Calculs auto'!BJ38-'Commandes - Calculs auto'!BJ18</f>
        <v>0</v>
      </c>
      <c r="BK38" s="86">
        <f>BJ38+'Commandes - Calculs auto'!BK38-'Commandes - Calculs auto'!BK18</f>
        <v>0</v>
      </c>
      <c r="BL38" s="8"/>
    </row>
    <row r="39" spans="2:64" ht="15" customHeight="1" x14ac:dyDescent="0.3">
      <c r="B39" s="5"/>
      <c r="C39" s="85">
        <f>CONFIG!$C$24</f>
        <v>0</v>
      </c>
      <c r="D39" s="86">
        <f>'Commandes - Calculs auto'!D39-'Commandes - Calculs auto'!D19</f>
        <v>0</v>
      </c>
      <c r="E39" s="86">
        <f>D39+'Commandes - Calculs auto'!E39-'Commandes - Calculs auto'!E19</f>
        <v>0</v>
      </c>
      <c r="F39" s="86">
        <f>E39+'Commandes - Calculs auto'!F39-'Commandes - Calculs auto'!F19</f>
        <v>0</v>
      </c>
      <c r="G39" s="86">
        <f>F39+'Commandes - Calculs auto'!G39-'Commandes - Calculs auto'!G19</f>
        <v>0</v>
      </c>
      <c r="H39" s="86">
        <f>G39+'Commandes - Calculs auto'!H39-'Commandes - Calculs auto'!H19</f>
        <v>0</v>
      </c>
      <c r="I39" s="86">
        <f>H39+'Commandes - Calculs auto'!I39-'Commandes - Calculs auto'!I19</f>
        <v>0</v>
      </c>
      <c r="J39" s="86">
        <f>I39+'Commandes - Calculs auto'!J39-'Commandes - Calculs auto'!J19</f>
        <v>0</v>
      </c>
      <c r="K39" s="86">
        <f>J39+'Commandes - Calculs auto'!K39-'Commandes - Calculs auto'!K19</f>
        <v>0</v>
      </c>
      <c r="L39" s="86">
        <f>K39+'Commandes - Calculs auto'!L39-'Commandes - Calculs auto'!L19</f>
        <v>0</v>
      </c>
      <c r="M39" s="86">
        <f>L39+'Commandes - Calculs auto'!M39-'Commandes - Calculs auto'!M19</f>
        <v>0</v>
      </c>
      <c r="N39" s="86">
        <f>M39+'Commandes - Calculs auto'!N39-'Commandes - Calculs auto'!N19</f>
        <v>0</v>
      </c>
      <c r="O39" s="86">
        <f>N39+'Commandes - Calculs auto'!O39-'Commandes - Calculs auto'!O19</f>
        <v>0</v>
      </c>
      <c r="P39" s="86">
        <f>O39+'Commandes - Calculs auto'!P39-'Commandes - Calculs auto'!P19</f>
        <v>0</v>
      </c>
      <c r="Q39" s="86">
        <f>P39+'Commandes - Calculs auto'!Q39-'Commandes - Calculs auto'!Q19</f>
        <v>0</v>
      </c>
      <c r="R39" s="86">
        <f>Q39+'Commandes - Calculs auto'!R39-'Commandes - Calculs auto'!R19</f>
        <v>0</v>
      </c>
      <c r="S39" s="86">
        <f>R39+'Commandes - Calculs auto'!S39-'Commandes - Calculs auto'!S19</f>
        <v>0</v>
      </c>
      <c r="T39" s="86">
        <f>S39+'Commandes - Calculs auto'!T39-'Commandes - Calculs auto'!T19</f>
        <v>0</v>
      </c>
      <c r="U39" s="86">
        <f>T39+'Commandes - Calculs auto'!U39-'Commandes - Calculs auto'!U19</f>
        <v>0</v>
      </c>
      <c r="V39" s="86">
        <f>U39+'Commandes - Calculs auto'!V39-'Commandes - Calculs auto'!V19</f>
        <v>0</v>
      </c>
      <c r="W39" s="86">
        <f>V39+'Commandes - Calculs auto'!W39-'Commandes - Calculs auto'!W19</f>
        <v>0</v>
      </c>
      <c r="X39" s="86">
        <f>W39+'Commandes - Calculs auto'!X39-'Commandes - Calculs auto'!X19</f>
        <v>0</v>
      </c>
      <c r="Y39" s="86">
        <f>X39+'Commandes - Calculs auto'!Y39-'Commandes - Calculs auto'!Y19</f>
        <v>0</v>
      </c>
      <c r="Z39" s="86">
        <f>Y39+'Commandes - Calculs auto'!Z39-'Commandes - Calculs auto'!Z19</f>
        <v>0</v>
      </c>
      <c r="AA39" s="86">
        <f>Z39+'Commandes - Calculs auto'!AA39-'Commandes - Calculs auto'!AA19</f>
        <v>0</v>
      </c>
      <c r="AB39" s="86">
        <f>AA39+'Commandes - Calculs auto'!AB39-'Commandes - Calculs auto'!AB19</f>
        <v>0</v>
      </c>
      <c r="AC39" s="86">
        <f>AB39+'Commandes - Calculs auto'!AC39-'Commandes - Calculs auto'!AC19</f>
        <v>0</v>
      </c>
      <c r="AD39" s="86">
        <f>AC39+'Commandes - Calculs auto'!AD39-'Commandes - Calculs auto'!AD19</f>
        <v>0</v>
      </c>
      <c r="AE39" s="86">
        <f>AD39+'Commandes - Calculs auto'!AE39-'Commandes - Calculs auto'!AE19</f>
        <v>0</v>
      </c>
      <c r="AF39" s="86">
        <f>AE39+'Commandes - Calculs auto'!AF39-'Commandes - Calculs auto'!AF19</f>
        <v>0</v>
      </c>
      <c r="AG39" s="86">
        <f>AF39+'Commandes - Calculs auto'!AG39-'Commandes - Calculs auto'!AG19</f>
        <v>0</v>
      </c>
      <c r="AH39" s="86">
        <f>AG39+'Commandes - Calculs auto'!AH39-'Commandes - Calculs auto'!AH19</f>
        <v>0</v>
      </c>
      <c r="AI39" s="86">
        <f>AH39+'Commandes - Calculs auto'!AI39-'Commandes - Calculs auto'!AI19</f>
        <v>0</v>
      </c>
      <c r="AJ39" s="86">
        <f>AI39+'Commandes - Calculs auto'!AJ39-'Commandes - Calculs auto'!AJ19</f>
        <v>0</v>
      </c>
      <c r="AK39" s="86">
        <f>AJ39+'Commandes - Calculs auto'!AK39-'Commandes - Calculs auto'!AK19</f>
        <v>0</v>
      </c>
      <c r="AL39" s="86">
        <f>AK39+'Commandes - Calculs auto'!AL39-'Commandes - Calculs auto'!AL19</f>
        <v>0</v>
      </c>
      <c r="AM39" s="86">
        <f>AL39+'Commandes - Calculs auto'!AM39-'Commandes - Calculs auto'!AM19</f>
        <v>0</v>
      </c>
      <c r="AN39" s="86">
        <f>AM39+'Commandes - Calculs auto'!AN39-'Commandes - Calculs auto'!AN19</f>
        <v>0</v>
      </c>
      <c r="AO39" s="86">
        <f>AN39+'Commandes - Calculs auto'!AO39-'Commandes - Calculs auto'!AO19</f>
        <v>0</v>
      </c>
      <c r="AP39" s="86">
        <f>AO39+'Commandes - Calculs auto'!AP39-'Commandes - Calculs auto'!AP19</f>
        <v>0</v>
      </c>
      <c r="AQ39" s="86">
        <f>AP39+'Commandes - Calculs auto'!AQ39-'Commandes - Calculs auto'!AQ19</f>
        <v>0</v>
      </c>
      <c r="AR39" s="86">
        <f>AQ39+'Commandes - Calculs auto'!AR39-'Commandes - Calculs auto'!AR19</f>
        <v>0</v>
      </c>
      <c r="AS39" s="86">
        <f>AR39+'Commandes - Calculs auto'!AS39-'Commandes - Calculs auto'!AS19</f>
        <v>0</v>
      </c>
      <c r="AT39" s="86">
        <f>AS39+'Commandes - Calculs auto'!AT39-'Commandes - Calculs auto'!AT19</f>
        <v>0</v>
      </c>
      <c r="AU39" s="86">
        <f>AT39+'Commandes - Calculs auto'!AU39-'Commandes - Calculs auto'!AU19</f>
        <v>0</v>
      </c>
      <c r="AV39" s="86">
        <f>AU39+'Commandes - Calculs auto'!AV39-'Commandes - Calculs auto'!AV19</f>
        <v>0</v>
      </c>
      <c r="AW39" s="86">
        <f>AV39+'Commandes - Calculs auto'!AW39-'Commandes - Calculs auto'!AW19</f>
        <v>0</v>
      </c>
      <c r="AX39" s="86">
        <f>AW39+'Commandes - Calculs auto'!AX39-'Commandes - Calculs auto'!AX19</f>
        <v>0</v>
      </c>
      <c r="AY39" s="86">
        <f>AX39+'Commandes - Calculs auto'!AY39-'Commandes - Calculs auto'!AY19</f>
        <v>0</v>
      </c>
      <c r="AZ39" s="86">
        <f>AY39+'Commandes - Calculs auto'!AZ39-'Commandes - Calculs auto'!AZ19</f>
        <v>0</v>
      </c>
      <c r="BA39" s="86">
        <f>AZ39+'Commandes - Calculs auto'!BA39-'Commandes - Calculs auto'!BA19</f>
        <v>0</v>
      </c>
      <c r="BB39" s="86">
        <f>BA39+'Commandes - Calculs auto'!BB39-'Commandes - Calculs auto'!BB19</f>
        <v>0</v>
      </c>
      <c r="BC39" s="86">
        <f>BB39+'Commandes - Calculs auto'!BC39-'Commandes - Calculs auto'!BC19</f>
        <v>0</v>
      </c>
      <c r="BD39" s="86">
        <f>BC39+'Commandes - Calculs auto'!BD39-'Commandes - Calculs auto'!BD19</f>
        <v>0</v>
      </c>
      <c r="BE39" s="86">
        <f>BD39+'Commandes - Calculs auto'!BE39-'Commandes - Calculs auto'!BE19</f>
        <v>0</v>
      </c>
      <c r="BF39" s="86">
        <f>BE39+'Commandes - Calculs auto'!BF39-'Commandes - Calculs auto'!BF19</f>
        <v>0</v>
      </c>
      <c r="BG39" s="86">
        <f>BF39+'Commandes - Calculs auto'!BG39-'Commandes - Calculs auto'!BG19</f>
        <v>0</v>
      </c>
      <c r="BH39" s="86">
        <f>BG39+'Commandes - Calculs auto'!BH39-'Commandes - Calculs auto'!BH19</f>
        <v>0</v>
      </c>
      <c r="BI39" s="86">
        <f>BH39+'Commandes - Calculs auto'!BI39-'Commandes - Calculs auto'!BI19</f>
        <v>0</v>
      </c>
      <c r="BJ39" s="86">
        <f>BI39+'Commandes - Calculs auto'!BJ39-'Commandes - Calculs auto'!BJ19</f>
        <v>0</v>
      </c>
      <c r="BK39" s="86">
        <f>BJ39+'Commandes - Calculs auto'!BK39-'Commandes - Calculs auto'!BK19</f>
        <v>0</v>
      </c>
      <c r="BL39" s="8"/>
    </row>
    <row r="40" spans="2:64" ht="15" customHeight="1" x14ac:dyDescent="0.3">
      <c r="B40" s="5"/>
      <c r="C40" s="85">
        <f>CONFIG!$C$25</f>
        <v>0</v>
      </c>
      <c r="D40" s="86">
        <f>'Commandes - Calculs auto'!D40-'Commandes - Calculs auto'!D20</f>
        <v>0</v>
      </c>
      <c r="E40" s="86">
        <f>D40+'Commandes - Calculs auto'!E40-'Commandes - Calculs auto'!E20</f>
        <v>0</v>
      </c>
      <c r="F40" s="86">
        <f>E40+'Commandes - Calculs auto'!F40-'Commandes - Calculs auto'!F20</f>
        <v>0</v>
      </c>
      <c r="G40" s="86">
        <f>F40+'Commandes - Calculs auto'!G40-'Commandes - Calculs auto'!G20</f>
        <v>0</v>
      </c>
      <c r="H40" s="86">
        <f>G40+'Commandes - Calculs auto'!H40-'Commandes - Calculs auto'!H20</f>
        <v>0</v>
      </c>
      <c r="I40" s="86">
        <f>H40+'Commandes - Calculs auto'!I40-'Commandes - Calculs auto'!I20</f>
        <v>0</v>
      </c>
      <c r="J40" s="86">
        <f>I40+'Commandes - Calculs auto'!J40-'Commandes - Calculs auto'!J20</f>
        <v>0</v>
      </c>
      <c r="K40" s="86">
        <f>J40+'Commandes - Calculs auto'!K40-'Commandes - Calculs auto'!K20</f>
        <v>0</v>
      </c>
      <c r="L40" s="86">
        <f>K40+'Commandes - Calculs auto'!L40-'Commandes - Calculs auto'!L20</f>
        <v>0</v>
      </c>
      <c r="M40" s="86">
        <f>L40+'Commandes - Calculs auto'!M40-'Commandes - Calculs auto'!M20</f>
        <v>0</v>
      </c>
      <c r="N40" s="86">
        <f>M40+'Commandes - Calculs auto'!N40-'Commandes - Calculs auto'!N20</f>
        <v>0</v>
      </c>
      <c r="O40" s="86">
        <f>N40+'Commandes - Calculs auto'!O40-'Commandes - Calculs auto'!O20</f>
        <v>0</v>
      </c>
      <c r="P40" s="86">
        <f>O40+'Commandes - Calculs auto'!P40-'Commandes - Calculs auto'!P20</f>
        <v>0</v>
      </c>
      <c r="Q40" s="86">
        <f>P40+'Commandes - Calculs auto'!Q40-'Commandes - Calculs auto'!Q20</f>
        <v>0</v>
      </c>
      <c r="R40" s="86">
        <f>Q40+'Commandes - Calculs auto'!R40-'Commandes - Calculs auto'!R20</f>
        <v>0</v>
      </c>
      <c r="S40" s="86">
        <f>R40+'Commandes - Calculs auto'!S40-'Commandes - Calculs auto'!S20</f>
        <v>0</v>
      </c>
      <c r="T40" s="86">
        <f>S40+'Commandes - Calculs auto'!T40-'Commandes - Calculs auto'!T20</f>
        <v>0</v>
      </c>
      <c r="U40" s="86">
        <f>T40+'Commandes - Calculs auto'!U40-'Commandes - Calculs auto'!U20</f>
        <v>0</v>
      </c>
      <c r="V40" s="86">
        <f>U40+'Commandes - Calculs auto'!V40-'Commandes - Calculs auto'!V20</f>
        <v>0</v>
      </c>
      <c r="W40" s="86">
        <f>V40+'Commandes - Calculs auto'!W40-'Commandes - Calculs auto'!W20</f>
        <v>0</v>
      </c>
      <c r="X40" s="86">
        <f>W40+'Commandes - Calculs auto'!X40-'Commandes - Calculs auto'!X20</f>
        <v>0</v>
      </c>
      <c r="Y40" s="86">
        <f>X40+'Commandes - Calculs auto'!Y40-'Commandes - Calculs auto'!Y20</f>
        <v>0</v>
      </c>
      <c r="Z40" s="86">
        <f>Y40+'Commandes - Calculs auto'!Z40-'Commandes - Calculs auto'!Z20</f>
        <v>0</v>
      </c>
      <c r="AA40" s="86">
        <f>Z40+'Commandes - Calculs auto'!AA40-'Commandes - Calculs auto'!AA20</f>
        <v>0</v>
      </c>
      <c r="AB40" s="86">
        <f>AA40+'Commandes - Calculs auto'!AB40-'Commandes - Calculs auto'!AB20</f>
        <v>0</v>
      </c>
      <c r="AC40" s="86">
        <f>AB40+'Commandes - Calculs auto'!AC40-'Commandes - Calculs auto'!AC20</f>
        <v>0</v>
      </c>
      <c r="AD40" s="86">
        <f>AC40+'Commandes - Calculs auto'!AD40-'Commandes - Calculs auto'!AD20</f>
        <v>0</v>
      </c>
      <c r="AE40" s="86">
        <f>AD40+'Commandes - Calculs auto'!AE40-'Commandes - Calculs auto'!AE20</f>
        <v>0</v>
      </c>
      <c r="AF40" s="86">
        <f>AE40+'Commandes - Calculs auto'!AF40-'Commandes - Calculs auto'!AF20</f>
        <v>0</v>
      </c>
      <c r="AG40" s="86">
        <f>AF40+'Commandes - Calculs auto'!AG40-'Commandes - Calculs auto'!AG20</f>
        <v>0</v>
      </c>
      <c r="AH40" s="86">
        <f>AG40+'Commandes - Calculs auto'!AH40-'Commandes - Calculs auto'!AH20</f>
        <v>0</v>
      </c>
      <c r="AI40" s="86">
        <f>AH40+'Commandes - Calculs auto'!AI40-'Commandes - Calculs auto'!AI20</f>
        <v>0</v>
      </c>
      <c r="AJ40" s="86">
        <f>AI40+'Commandes - Calculs auto'!AJ40-'Commandes - Calculs auto'!AJ20</f>
        <v>0</v>
      </c>
      <c r="AK40" s="86">
        <f>AJ40+'Commandes - Calculs auto'!AK40-'Commandes - Calculs auto'!AK20</f>
        <v>0</v>
      </c>
      <c r="AL40" s="86">
        <f>AK40+'Commandes - Calculs auto'!AL40-'Commandes - Calculs auto'!AL20</f>
        <v>0</v>
      </c>
      <c r="AM40" s="86">
        <f>AL40+'Commandes - Calculs auto'!AM40-'Commandes - Calculs auto'!AM20</f>
        <v>0</v>
      </c>
      <c r="AN40" s="86">
        <f>AM40+'Commandes - Calculs auto'!AN40-'Commandes - Calculs auto'!AN20</f>
        <v>0</v>
      </c>
      <c r="AO40" s="86">
        <f>AN40+'Commandes - Calculs auto'!AO40-'Commandes - Calculs auto'!AO20</f>
        <v>0</v>
      </c>
      <c r="AP40" s="86">
        <f>AO40+'Commandes - Calculs auto'!AP40-'Commandes - Calculs auto'!AP20</f>
        <v>0</v>
      </c>
      <c r="AQ40" s="86">
        <f>AP40+'Commandes - Calculs auto'!AQ40-'Commandes - Calculs auto'!AQ20</f>
        <v>0</v>
      </c>
      <c r="AR40" s="86">
        <f>AQ40+'Commandes - Calculs auto'!AR40-'Commandes - Calculs auto'!AR20</f>
        <v>0</v>
      </c>
      <c r="AS40" s="86">
        <f>AR40+'Commandes - Calculs auto'!AS40-'Commandes - Calculs auto'!AS20</f>
        <v>0</v>
      </c>
      <c r="AT40" s="86">
        <f>AS40+'Commandes - Calculs auto'!AT40-'Commandes - Calculs auto'!AT20</f>
        <v>0</v>
      </c>
      <c r="AU40" s="86">
        <f>AT40+'Commandes - Calculs auto'!AU40-'Commandes - Calculs auto'!AU20</f>
        <v>0</v>
      </c>
      <c r="AV40" s="86">
        <f>AU40+'Commandes - Calculs auto'!AV40-'Commandes - Calculs auto'!AV20</f>
        <v>0</v>
      </c>
      <c r="AW40" s="86">
        <f>AV40+'Commandes - Calculs auto'!AW40-'Commandes - Calculs auto'!AW20</f>
        <v>0</v>
      </c>
      <c r="AX40" s="86">
        <f>AW40+'Commandes - Calculs auto'!AX40-'Commandes - Calculs auto'!AX20</f>
        <v>0</v>
      </c>
      <c r="AY40" s="86">
        <f>AX40+'Commandes - Calculs auto'!AY40-'Commandes - Calculs auto'!AY20</f>
        <v>0</v>
      </c>
      <c r="AZ40" s="86">
        <f>AY40+'Commandes - Calculs auto'!AZ40-'Commandes - Calculs auto'!AZ20</f>
        <v>0</v>
      </c>
      <c r="BA40" s="86">
        <f>AZ40+'Commandes - Calculs auto'!BA40-'Commandes - Calculs auto'!BA20</f>
        <v>0</v>
      </c>
      <c r="BB40" s="86">
        <f>BA40+'Commandes - Calculs auto'!BB40-'Commandes - Calculs auto'!BB20</f>
        <v>0</v>
      </c>
      <c r="BC40" s="86">
        <f>BB40+'Commandes - Calculs auto'!BC40-'Commandes - Calculs auto'!BC20</f>
        <v>0</v>
      </c>
      <c r="BD40" s="86">
        <f>BC40+'Commandes - Calculs auto'!BD40-'Commandes - Calculs auto'!BD20</f>
        <v>0</v>
      </c>
      <c r="BE40" s="86">
        <f>BD40+'Commandes - Calculs auto'!BE40-'Commandes - Calculs auto'!BE20</f>
        <v>0</v>
      </c>
      <c r="BF40" s="86">
        <f>BE40+'Commandes - Calculs auto'!BF40-'Commandes - Calculs auto'!BF20</f>
        <v>0</v>
      </c>
      <c r="BG40" s="86">
        <f>BF40+'Commandes - Calculs auto'!BG40-'Commandes - Calculs auto'!BG20</f>
        <v>0</v>
      </c>
      <c r="BH40" s="86">
        <f>BG40+'Commandes - Calculs auto'!BH40-'Commandes - Calculs auto'!BH20</f>
        <v>0</v>
      </c>
      <c r="BI40" s="86">
        <f>BH40+'Commandes - Calculs auto'!BI40-'Commandes - Calculs auto'!BI20</f>
        <v>0</v>
      </c>
      <c r="BJ40" s="86">
        <f>BI40+'Commandes - Calculs auto'!BJ40-'Commandes - Calculs auto'!BJ20</f>
        <v>0</v>
      </c>
      <c r="BK40" s="86">
        <f>BJ40+'Commandes - Calculs auto'!BK40-'Commandes - Calculs auto'!BK20</f>
        <v>0</v>
      </c>
      <c r="BL40" s="8"/>
    </row>
    <row r="41" spans="2:64" ht="15" customHeight="1" x14ac:dyDescent="0.3">
      <c r="B41" s="5"/>
      <c r="C41" s="67"/>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8"/>
    </row>
    <row r="42" spans="2:64" ht="15" customHeight="1" x14ac:dyDescent="0.3">
      <c r="B42" s="5"/>
      <c r="C42" s="79" t="s">
        <v>121</v>
      </c>
      <c r="D42" s="163">
        <f t="shared" ref="D42:BK42" si="2">SUM(D29:D40)</f>
        <v>0</v>
      </c>
      <c r="E42" s="163">
        <f t="shared" si="2"/>
        <v>0</v>
      </c>
      <c r="F42" s="163">
        <f t="shared" si="2"/>
        <v>0</v>
      </c>
      <c r="G42" s="163">
        <f t="shared" si="2"/>
        <v>0</v>
      </c>
      <c r="H42" s="163">
        <f t="shared" si="2"/>
        <v>0</v>
      </c>
      <c r="I42" s="163">
        <f t="shared" si="2"/>
        <v>0</v>
      </c>
      <c r="J42" s="163">
        <f t="shared" si="2"/>
        <v>0</v>
      </c>
      <c r="K42" s="163">
        <f t="shared" si="2"/>
        <v>0</v>
      </c>
      <c r="L42" s="163">
        <f t="shared" si="2"/>
        <v>0</v>
      </c>
      <c r="M42" s="163">
        <f t="shared" si="2"/>
        <v>0</v>
      </c>
      <c r="N42" s="163">
        <f t="shared" si="2"/>
        <v>0</v>
      </c>
      <c r="O42" s="163">
        <f t="shared" si="2"/>
        <v>0</v>
      </c>
      <c r="P42" s="163">
        <f t="shared" si="2"/>
        <v>0</v>
      </c>
      <c r="Q42" s="163">
        <f t="shared" si="2"/>
        <v>0</v>
      </c>
      <c r="R42" s="163">
        <f t="shared" si="2"/>
        <v>0</v>
      </c>
      <c r="S42" s="163">
        <f t="shared" si="2"/>
        <v>0</v>
      </c>
      <c r="T42" s="163">
        <f t="shared" si="2"/>
        <v>0</v>
      </c>
      <c r="U42" s="163">
        <f t="shared" si="2"/>
        <v>0</v>
      </c>
      <c r="V42" s="163">
        <f t="shared" si="2"/>
        <v>0</v>
      </c>
      <c r="W42" s="163">
        <f t="shared" si="2"/>
        <v>0</v>
      </c>
      <c r="X42" s="163">
        <f t="shared" si="2"/>
        <v>0</v>
      </c>
      <c r="Y42" s="163">
        <f t="shared" si="2"/>
        <v>0</v>
      </c>
      <c r="Z42" s="163">
        <f t="shared" si="2"/>
        <v>0</v>
      </c>
      <c r="AA42" s="163">
        <f t="shared" si="2"/>
        <v>0</v>
      </c>
      <c r="AB42" s="163">
        <f t="shared" si="2"/>
        <v>0</v>
      </c>
      <c r="AC42" s="163">
        <f t="shared" si="2"/>
        <v>0</v>
      </c>
      <c r="AD42" s="163">
        <f t="shared" si="2"/>
        <v>0</v>
      </c>
      <c r="AE42" s="163">
        <f t="shared" si="2"/>
        <v>0</v>
      </c>
      <c r="AF42" s="163">
        <f t="shared" si="2"/>
        <v>0</v>
      </c>
      <c r="AG42" s="163">
        <f t="shared" si="2"/>
        <v>0</v>
      </c>
      <c r="AH42" s="163">
        <f t="shared" si="2"/>
        <v>0</v>
      </c>
      <c r="AI42" s="163">
        <f t="shared" si="2"/>
        <v>0</v>
      </c>
      <c r="AJ42" s="163">
        <f t="shared" si="2"/>
        <v>0</v>
      </c>
      <c r="AK42" s="163">
        <f t="shared" si="2"/>
        <v>0</v>
      </c>
      <c r="AL42" s="163">
        <f t="shared" si="2"/>
        <v>0</v>
      </c>
      <c r="AM42" s="163">
        <f t="shared" si="2"/>
        <v>0</v>
      </c>
      <c r="AN42" s="163">
        <f t="shared" si="2"/>
        <v>0</v>
      </c>
      <c r="AO42" s="163">
        <f t="shared" si="2"/>
        <v>0</v>
      </c>
      <c r="AP42" s="163">
        <f t="shared" si="2"/>
        <v>0</v>
      </c>
      <c r="AQ42" s="163">
        <f t="shared" si="2"/>
        <v>0</v>
      </c>
      <c r="AR42" s="163">
        <f t="shared" si="2"/>
        <v>0</v>
      </c>
      <c r="AS42" s="163">
        <f t="shared" si="2"/>
        <v>0</v>
      </c>
      <c r="AT42" s="163">
        <f t="shared" si="2"/>
        <v>0</v>
      </c>
      <c r="AU42" s="163">
        <f t="shared" si="2"/>
        <v>0</v>
      </c>
      <c r="AV42" s="163">
        <f t="shared" si="2"/>
        <v>0</v>
      </c>
      <c r="AW42" s="163">
        <f t="shared" si="2"/>
        <v>0</v>
      </c>
      <c r="AX42" s="163">
        <f t="shared" si="2"/>
        <v>0</v>
      </c>
      <c r="AY42" s="163">
        <f t="shared" si="2"/>
        <v>0</v>
      </c>
      <c r="AZ42" s="163">
        <f t="shared" si="2"/>
        <v>0</v>
      </c>
      <c r="BA42" s="163">
        <f t="shared" si="2"/>
        <v>0</v>
      </c>
      <c r="BB42" s="163">
        <f t="shared" si="2"/>
        <v>0</v>
      </c>
      <c r="BC42" s="163">
        <f t="shared" si="2"/>
        <v>0</v>
      </c>
      <c r="BD42" s="163">
        <f t="shared" si="2"/>
        <v>0</v>
      </c>
      <c r="BE42" s="163">
        <f t="shared" si="2"/>
        <v>0</v>
      </c>
      <c r="BF42" s="163">
        <f t="shared" si="2"/>
        <v>0</v>
      </c>
      <c r="BG42" s="163">
        <f t="shared" si="2"/>
        <v>0</v>
      </c>
      <c r="BH42" s="163">
        <f t="shared" si="2"/>
        <v>0</v>
      </c>
      <c r="BI42" s="163">
        <f t="shared" si="2"/>
        <v>0</v>
      </c>
      <c r="BJ42" s="163">
        <f t="shared" si="2"/>
        <v>0</v>
      </c>
      <c r="BK42" s="163">
        <f t="shared" si="2"/>
        <v>0</v>
      </c>
      <c r="BL42" s="8"/>
    </row>
    <row r="43" spans="2:64" ht="15" customHeight="1" x14ac:dyDescent="0.3">
      <c r="B43" s="5"/>
      <c r="C43" s="67"/>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8"/>
    </row>
    <row r="44" spans="2:64" ht="14.25" customHeight="1" x14ac:dyDescent="0.3">
      <c r="B44" s="5"/>
      <c r="C44" s="7" t="s">
        <v>293</v>
      </c>
      <c r="D44" s="64"/>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8"/>
    </row>
    <row r="45" spans="2:64" ht="14.25" customHeight="1" x14ac:dyDescent="0.3">
      <c r="B45" s="5"/>
      <c r="C45" s="67"/>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8"/>
    </row>
    <row r="46" spans="2:64" ht="14.25" customHeight="1" x14ac:dyDescent="0.3">
      <c r="B46" s="5"/>
      <c r="C46" s="75"/>
      <c r="D46" s="297">
        <f>+D27</f>
        <v>2021</v>
      </c>
      <c r="E46" s="278"/>
      <c r="F46" s="278"/>
      <c r="G46" s="278"/>
      <c r="H46" s="278"/>
      <c r="I46" s="278"/>
      <c r="J46" s="278"/>
      <c r="K46" s="278"/>
      <c r="L46" s="278"/>
      <c r="M46" s="278"/>
      <c r="N46" s="278"/>
      <c r="O46" s="272"/>
      <c r="P46" s="297">
        <f>+P27</f>
        <v>2022</v>
      </c>
      <c r="Q46" s="278"/>
      <c r="R46" s="278"/>
      <c r="S46" s="278"/>
      <c r="T46" s="278"/>
      <c r="U46" s="278"/>
      <c r="V46" s="278"/>
      <c r="W46" s="278"/>
      <c r="X46" s="278"/>
      <c r="Y46" s="278"/>
      <c r="Z46" s="278"/>
      <c r="AA46" s="272"/>
      <c r="AB46" s="297">
        <f>+AB27</f>
        <v>2023</v>
      </c>
      <c r="AC46" s="278"/>
      <c r="AD46" s="278"/>
      <c r="AE46" s="278"/>
      <c r="AF46" s="278"/>
      <c r="AG46" s="278"/>
      <c r="AH46" s="278"/>
      <c r="AI46" s="278"/>
      <c r="AJ46" s="278"/>
      <c r="AK46" s="278"/>
      <c r="AL46" s="278"/>
      <c r="AM46" s="272"/>
      <c r="AN46" s="297">
        <f>+AN27</f>
        <v>2024</v>
      </c>
      <c r="AO46" s="278"/>
      <c r="AP46" s="278"/>
      <c r="AQ46" s="278"/>
      <c r="AR46" s="278"/>
      <c r="AS46" s="278"/>
      <c r="AT46" s="278"/>
      <c r="AU46" s="278"/>
      <c r="AV46" s="278"/>
      <c r="AW46" s="278"/>
      <c r="AX46" s="278"/>
      <c r="AY46" s="272"/>
      <c r="AZ46" s="297">
        <f>+AZ27</f>
        <v>2025</v>
      </c>
      <c r="BA46" s="278"/>
      <c r="BB46" s="278"/>
      <c r="BC46" s="278"/>
      <c r="BD46" s="278"/>
      <c r="BE46" s="278"/>
      <c r="BF46" s="278"/>
      <c r="BG46" s="278"/>
      <c r="BH46" s="278"/>
      <c r="BI46" s="278"/>
      <c r="BJ46" s="278"/>
      <c r="BK46" s="272"/>
      <c r="BL46" s="8"/>
    </row>
    <row r="47" spans="2:64" ht="14.25" customHeight="1" x14ac:dyDescent="0.3">
      <c r="B47" s="5"/>
      <c r="C47" s="79" t="s">
        <v>136</v>
      </c>
      <c r="D47" s="81">
        <f>CONFIG!$D$7</f>
        <v>44197</v>
      </c>
      <c r="E47" s="81">
        <f t="shared" ref="E47:BK47" si="3">DATE(YEAR(D47),MONTH(D47)+1,DAY(D47))</f>
        <v>44228</v>
      </c>
      <c r="F47" s="81">
        <f t="shared" si="3"/>
        <v>44256</v>
      </c>
      <c r="G47" s="81">
        <f t="shared" si="3"/>
        <v>44287</v>
      </c>
      <c r="H47" s="81">
        <f t="shared" si="3"/>
        <v>44317</v>
      </c>
      <c r="I47" s="81">
        <f t="shared" si="3"/>
        <v>44348</v>
      </c>
      <c r="J47" s="81">
        <f t="shared" si="3"/>
        <v>44378</v>
      </c>
      <c r="K47" s="81">
        <f t="shared" si="3"/>
        <v>44409</v>
      </c>
      <c r="L47" s="81">
        <f t="shared" si="3"/>
        <v>44440</v>
      </c>
      <c r="M47" s="81">
        <f t="shared" si="3"/>
        <v>44470</v>
      </c>
      <c r="N47" s="81">
        <f t="shared" si="3"/>
        <v>44501</v>
      </c>
      <c r="O47" s="81">
        <f t="shared" si="3"/>
        <v>44531</v>
      </c>
      <c r="P47" s="81">
        <f t="shared" si="3"/>
        <v>44562</v>
      </c>
      <c r="Q47" s="81">
        <f t="shared" si="3"/>
        <v>44593</v>
      </c>
      <c r="R47" s="81">
        <f t="shared" si="3"/>
        <v>44621</v>
      </c>
      <c r="S47" s="81">
        <f t="shared" si="3"/>
        <v>44652</v>
      </c>
      <c r="T47" s="81">
        <f t="shared" si="3"/>
        <v>44682</v>
      </c>
      <c r="U47" s="81">
        <f t="shared" si="3"/>
        <v>44713</v>
      </c>
      <c r="V47" s="81">
        <f t="shared" si="3"/>
        <v>44743</v>
      </c>
      <c r="W47" s="81">
        <f t="shared" si="3"/>
        <v>44774</v>
      </c>
      <c r="X47" s="81">
        <f t="shared" si="3"/>
        <v>44805</v>
      </c>
      <c r="Y47" s="81">
        <f t="shared" si="3"/>
        <v>44835</v>
      </c>
      <c r="Z47" s="81">
        <f t="shared" si="3"/>
        <v>44866</v>
      </c>
      <c r="AA47" s="81">
        <f t="shared" si="3"/>
        <v>44896</v>
      </c>
      <c r="AB47" s="81">
        <f t="shared" si="3"/>
        <v>44927</v>
      </c>
      <c r="AC47" s="81">
        <f t="shared" si="3"/>
        <v>44958</v>
      </c>
      <c r="AD47" s="81">
        <f t="shared" si="3"/>
        <v>44986</v>
      </c>
      <c r="AE47" s="81">
        <f t="shared" si="3"/>
        <v>45017</v>
      </c>
      <c r="AF47" s="81">
        <f t="shared" si="3"/>
        <v>45047</v>
      </c>
      <c r="AG47" s="81">
        <f t="shared" si="3"/>
        <v>45078</v>
      </c>
      <c r="AH47" s="81">
        <f t="shared" si="3"/>
        <v>45108</v>
      </c>
      <c r="AI47" s="81">
        <f t="shared" si="3"/>
        <v>45139</v>
      </c>
      <c r="AJ47" s="81">
        <f t="shared" si="3"/>
        <v>45170</v>
      </c>
      <c r="AK47" s="81">
        <f t="shared" si="3"/>
        <v>45200</v>
      </c>
      <c r="AL47" s="81">
        <f t="shared" si="3"/>
        <v>45231</v>
      </c>
      <c r="AM47" s="81">
        <f t="shared" si="3"/>
        <v>45261</v>
      </c>
      <c r="AN47" s="81">
        <f t="shared" si="3"/>
        <v>45292</v>
      </c>
      <c r="AO47" s="81">
        <f t="shared" si="3"/>
        <v>45323</v>
      </c>
      <c r="AP47" s="81">
        <f t="shared" si="3"/>
        <v>45352</v>
      </c>
      <c r="AQ47" s="81">
        <f t="shared" si="3"/>
        <v>45383</v>
      </c>
      <c r="AR47" s="81">
        <f t="shared" si="3"/>
        <v>45413</v>
      </c>
      <c r="AS47" s="81">
        <f t="shared" si="3"/>
        <v>45444</v>
      </c>
      <c r="AT47" s="81">
        <f t="shared" si="3"/>
        <v>45474</v>
      </c>
      <c r="AU47" s="81">
        <f t="shared" si="3"/>
        <v>45505</v>
      </c>
      <c r="AV47" s="81">
        <f t="shared" si="3"/>
        <v>45536</v>
      </c>
      <c r="AW47" s="81">
        <f t="shared" si="3"/>
        <v>45566</v>
      </c>
      <c r="AX47" s="81">
        <f t="shared" si="3"/>
        <v>45597</v>
      </c>
      <c r="AY47" s="81">
        <f t="shared" si="3"/>
        <v>45627</v>
      </c>
      <c r="AZ47" s="81">
        <f t="shared" si="3"/>
        <v>45658</v>
      </c>
      <c r="BA47" s="81">
        <f t="shared" si="3"/>
        <v>45689</v>
      </c>
      <c r="BB47" s="81">
        <f t="shared" si="3"/>
        <v>45717</v>
      </c>
      <c r="BC47" s="81">
        <f t="shared" si="3"/>
        <v>45748</v>
      </c>
      <c r="BD47" s="81">
        <f t="shared" si="3"/>
        <v>45778</v>
      </c>
      <c r="BE47" s="81">
        <f t="shared" si="3"/>
        <v>45809</v>
      </c>
      <c r="BF47" s="81">
        <f t="shared" si="3"/>
        <v>45839</v>
      </c>
      <c r="BG47" s="81">
        <f t="shared" si="3"/>
        <v>45870</v>
      </c>
      <c r="BH47" s="81">
        <f t="shared" si="3"/>
        <v>45901</v>
      </c>
      <c r="BI47" s="81">
        <f t="shared" si="3"/>
        <v>45931</v>
      </c>
      <c r="BJ47" s="81">
        <f t="shared" si="3"/>
        <v>45962</v>
      </c>
      <c r="BK47" s="81">
        <f t="shared" si="3"/>
        <v>45992</v>
      </c>
      <c r="BL47" s="8"/>
    </row>
    <row r="48" spans="2:64" ht="14.25" customHeight="1" x14ac:dyDescent="0.3">
      <c r="B48" s="5"/>
      <c r="C48" s="85" t="str">
        <f>CONFIG!$C$14</f>
        <v>Activité de revenu 1</v>
      </c>
      <c r="D48" s="86">
        <f>'Charges variables'!D27-'Charges variables'!D9</f>
        <v>0</v>
      </c>
      <c r="E48" s="86">
        <f>D48+'Charges variables'!E27-'Charges variables'!E9</f>
        <v>0</v>
      </c>
      <c r="F48" s="86">
        <f>E48+'Charges variables'!F27-'Charges variables'!F9</f>
        <v>0</v>
      </c>
      <c r="G48" s="86">
        <f>F48+'Charges variables'!G27-'Charges variables'!G9</f>
        <v>0</v>
      </c>
      <c r="H48" s="86">
        <f>G48+'Charges variables'!H27-'Charges variables'!H9</f>
        <v>0</v>
      </c>
      <c r="I48" s="86">
        <f>H48+'Charges variables'!I27-'Charges variables'!I9</f>
        <v>0</v>
      </c>
      <c r="J48" s="86">
        <f>I48+'Charges variables'!J27-'Charges variables'!J9</f>
        <v>0</v>
      </c>
      <c r="K48" s="86">
        <f>J48+'Charges variables'!K27-'Charges variables'!K9</f>
        <v>0</v>
      </c>
      <c r="L48" s="86">
        <f>K48+'Charges variables'!L27-'Charges variables'!L9</f>
        <v>0</v>
      </c>
      <c r="M48" s="86">
        <f>L48+'Charges variables'!M27-'Charges variables'!M9</f>
        <v>0</v>
      </c>
      <c r="N48" s="86">
        <f>M48+'Charges variables'!N27-'Charges variables'!N9</f>
        <v>0</v>
      </c>
      <c r="O48" s="86">
        <f>N48+'Charges variables'!O27-'Charges variables'!O9</f>
        <v>0</v>
      </c>
      <c r="P48" s="86">
        <f>O48+'Charges variables'!P27-'Charges variables'!P9</f>
        <v>0</v>
      </c>
      <c r="Q48" s="86">
        <f>P48+'Charges variables'!Q27-'Charges variables'!Q9</f>
        <v>0</v>
      </c>
      <c r="R48" s="86">
        <f>Q48+'Charges variables'!R27-'Charges variables'!R9</f>
        <v>0</v>
      </c>
      <c r="S48" s="86">
        <f>R48+'Charges variables'!S27-'Charges variables'!S9</f>
        <v>0</v>
      </c>
      <c r="T48" s="86">
        <f>S48+'Charges variables'!T27-'Charges variables'!T9</f>
        <v>0</v>
      </c>
      <c r="U48" s="86">
        <f>T48+'Charges variables'!U27-'Charges variables'!U9</f>
        <v>0</v>
      </c>
      <c r="V48" s="86">
        <f>U48+'Charges variables'!V27-'Charges variables'!V9</f>
        <v>0</v>
      </c>
      <c r="W48" s="86">
        <f>V48+'Charges variables'!W27-'Charges variables'!W9</f>
        <v>0</v>
      </c>
      <c r="X48" s="86">
        <f>W48+'Charges variables'!X27-'Charges variables'!X9</f>
        <v>0</v>
      </c>
      <c r="Y48" s="86">
        <f>X48+'Charges variables'!Y27-'Charges variables'!Y9</f>
        <v>0</v>
      </c>
      <c r="Z48" s="86">
        <f>Y48+'Charges variables'!Z27-'Charges variables'!Z9</f>
        <v>0</v>
      </c>
      <c r="AA48" s="86">
        <f>Z48+'Charges variables'!AA27-'Charges variables'!AA9</f>
        <v>0</v>
      </c>
      <c r="AB48" s="86">
        <f>AA48+'Charges variables'!AB27-'Charges variables'!AB9</f>
        <v>0</v>
      </c>
      <c r="AC48" s="86">
        <f>AB48+'Charges variables'!AC27-'Charges variables'!AC9</f>
        <v>0</v>
      </c>
      <c r="AD48" s="86">
        <f>AC48+'Charges variables'!AD27-'Charges variables'!AD9</f>
        <v>0</v>
      </c>
      <c r="AE48" s="86">
        <f>AD48+'Charges variables'!AE27-'Charges variables'!AE9</f>
        <v>0</v>
      </c>
      <c r="AF48" s="86">
        <f>AE48+'Charges variables'!AF27-'Charges variables'!AF9</f>
        <v>0</v>
      </c>
      <c r="AG48" s="86">
        <f>AF48+'Charges variables'!AG27-'Charges variables'!AG9</f>
        <v>0</v>
      </c>
      <c r="AH48" s="86">
        <f>AG48+'Charges variables'!AH27-'Charges variables'!AH9</f>
        <v>0</v>
      </c>
      <c r="AI48" s="86">
        <f>AH48+'Charges variables'!AI27-'Charges variables'!AI9</f>
        <v>0</v>
      </c>
      <c r="AJ48" s="86">
        <f>AI48+'Charges variables'!AJ27-'Charges variables'!AJ9</f>
        <v>0</v>
      </c>
      <c r="AK48" s="86">
        <f>AJ48+'Charges variables'!AK27-'Charges variables'!AK9</f>
        <v>0</v>
      </c>
      <c r="AL48" s="86">
        <f>AK48+'Charges variables'!AL27-'Charges variables'!AL9</f>
        <v>0</v>
      </c>
      <c r="AM48" s="86">
        <f>AL48+'Charges variables'!AM27-'Charges variables'!AM9</f>
        <v>0</v>
      </c>
      <c r="AN48" s="86">
        <f>AM48+'Charges variables'!AN27-'Charges variables'!AN9</f>
        <v>0</v>
      </c>
      <c r="AO48" s="86">
        <f>AN48+'Charges variables'!AO27-'Charges variables'!AO9</f>
        <v>0</v>
      </c>
      <c r="AP48" s="86">
        <f>AO48+'Charges variables'!AP27-'Charges variables'!AP9</f>
        <v>0</v>
      </c>
      <c r="AQ48" s="86">
        <f>AP48+'Charges variables'!AQ27-'Charges variables'!AQ9</f>
        <v>0</v>
      </c>
      <c r="AR48" s="86">
        <f>AQ48+'Charges variables'!AR27-'Charges variables'!AR9</f>
        <v>0</v>
      </c>
      <c r="AS48" s="86">
        <f>AR48+'Charges variables'!AS27-'Charges variables'!AS9</f>
        <v>0</v>
      </c>
      <c r="AT48" s="86">
        <f>AS48+'Charges variables'!AT27-'Charges variables'!AT9</f>
        <v>0</v>
      </c>
      <c r="AU48" s="86">
        <f>AT48+'Charges variables'!AU27-'Charges variables'!AU9</f>
        <v>0</v>
      </c>
      <c r="AV48" s="86">
        <f>AU48+'Charges variables'!AV27-'Charges variables'!AV9</f>
        <v>0</v>
      </c>
      <c r="AW48" s="86">
        <f>AV48+'Charges variables'!AW27-'Charges variables'!AW9</f>
        <v>0</v>
      </c>
      <c r="AX48" s="86">
        <f>AW48+'Charges variables'!AX27-'Charges variables'!AX9</f>
        <v>0</v>
      </c>
      <c r="AY48" s="86">
        <f>AX48+'Charges variables'!AY27-'Charges variables'!AY9</f>
        <v>0</v>
      </c>
      <c r="AZ48" s="86">
        <f>AY48+'Charges variables'!AZ27-'Charges variables'!AZ9</f>
        <v>0</v>
      </c>
      <c r="BA48" s="86">
        <f>AZ48+'Charges variables'!BA27-'Charges variables'!BA9</f>
        <v>0</v>
      </c>
      <c r="BB48" s="86">
        <f>BA48+'Charges variables'!BB27-'Charges variables'!BB9</f>
        <v>0</v>
      </c>
      <c r="BC48" s="86">
        <f>BB48+'Charges variables'!BC27-'Charges variables'!BC9</f>
        <v>0</v>
      </c>
      <c r="BD48" s="86">
        <f>BC48+'Charges variables'!BD27-'Charges variables'!BD9</f>
        <v>0</v>
      </c>
      <c r="BE48" s="86">
        <f>BD48+'Charges variables'!BE27-'Charges variables'!BE9</f>
        <v>0</v>
      </c>
      <c r="BF48" s="86">
        <f>BE48+'Charges variables'!BF27-'Charges variables'!BF9</f>
        <v>0</v>
      </c>
      <c r="BG48" s="86">
        <f>BF48+'Charges variables'!BG27-'Charges variables'!BG9</f>
        <v>0</v>
      </c>
      <c r="BH48" s="86">
        <f>BG48+'Charges variables'!BH27-'Charges variables'!BH9</f>
        <v>0</v>
      </c>
      <c r="BI48" s="86">
        <f>BH48+'Charges variables'!BI27-'Charges variables'!BI9</f>
        <v>0</v>
      </c>
      <c r="BJ48" s="86">
        <f>BI48+'Charges variables'!BJ27-'Charges variables'!BJ9</f>
        <v>0</v>
      </c>
      <c r="BK48" s="86">
        <f>BJ48+'Charges variables'!BK27-'Charges variables'!BK9</f>
        <v>0</v>
      </c>
      <c r="BL48" s="8"/>
    </row>
    <row r="49" spans="2:64" ht="14.25" customHeight="1" x14ac:dyDescent="0.3">
      <c r="B49" s="5"/>
      <c r="C49" s="85" t="str">
        <f>CONFIG!$C$15</f>
        <v>Activité de revenu 2</v>
      </c>
      <c r="D49" s="86">
        <f>'Charges variables'!D28-'Charges variables'!D10</f>
        <v>0</v>
      </c>
      <c r="E49" s="86">
        <f>D49+'Charges variables'!E28-'Charges variables'!E10</f>
        <v>0</v>
      </c>
      <c r="F49" s="86">
        <f>E49+'Charges variables'!F28-'Charges variables'!F10</f>
        <v>0</v>
      </c>
      <c r="G49" s="86">
        <f>F49+'Charges variables'!G28-'Charges variables'!G10</f>
        <v>0</v>
      </c>
      <c r="H49" s="86">
        <f>G49+'Charges variables'!H28-'Charges variables'!H10</f>
        <v>0</v>
      </c>
      <c r="I49" s="86">
        <f>H49+'Charges variables'!I28-'Charges variables'!I10</f>
        <v>0</v>
      </c>
      <c r="J49" s="86">
        <f>I49+'Charges variables'!J28-'Charges variables'!J10</f>
        <v>0</v>
      </c>
      <c r="K49" s="86">
        <f>J49+'Charges variables'!K28-'Charges variables'!K10</f>
        <v>0</v>
      </c>
      <c r="L49" s="86">
        <f>K49+'Charges variables'!L28-'Charges variables'!L10</f>
        <v>0</v>
      </c>
      <c r="M49" s="86">
        <f>L49+'Charges variables'!M28-'Charges variables'!M10</f>
        <v>0</v>
      </c>
      <c r="N49" s="86">
        <f>M49+'Charges variables'!N28-'Charges variables'!N10</f>
        <v>0</v>
      </c>
      <c r="O49" s="86">
        <f>N49+'Charges variables'!O28-'Charges variables'!O10</f>
        <v>0</v>
      </c>
      <c r="P49" s="86">
        <f>O49+'Charges variables'!P28-'Charges variables'!P10</f>
        <v>0</v>
      </c>
      <c r="Q49" s="86">
        <f>P49+'Charges variables'!Q28-'Charges variables'!Q10</f>
        <v>0</v>
      </c>
      <c r="R49" s="86">
        <f>Q49+'Charges variables'!R28-'Charges variables'!R10</f>
        <v>0</v>
      </c>
      <c r="S49" s="86">
        <f>R49+'Charges variables'!S28-'Charges variables'!S10</f>
        <v>0</v>
      </c>
      <c r="T49" s="86">
        <f>S49+'Charges variables'!T28-'Charges variables'!T10</f>
        <v>0</v>
      </c>
      <c r="U49" s="86">
        <f>T49+'Charges variables'!U28-'Charges variables'!U10</f>
        <v>0</v>
      </c>
      <c r="V49" s="86">
        <f>U49+'Charges variables'!V28-'Charges variables'!V10</f>
        <v>0</v>
      </c>
      <c r="W49" s="86">
        <f>V49+'Charges variables'!W28-'Charges variables'!W10</f>
        <v>0</v>
      </c>
      <c r="X49" s="86">
        <f>W49+'Charges variables'!X28-'Charges variables'!X10</f>
        <v>0</v>
      </c>
      <c r="Y49" s="86">
        <f>X49+'Charges variables'!Y28-'Charges variables'!Y10</f>
        <v>0</v>
      </c>
      <c r="Z49" s="86">
        <f>Y49+'Charges variables'!Z28-'Charges variables'!Z10</f>
        <v>0</v>
      </c>
      <c r="AA49" s="86">
        <f>Z49+'Charges variables'!AA28-'Charges variables'!AA10</f>
        <v>0</v>
      </c>
      <c r="AB49" s="86">
        <f>AA49+'Charges variables'!AB28-'Charges variables'!AB10</f>
        <v>0</v>
      </c>
      <c r="AC49" s="86">
        <f>AB49+'Charges variables'!AC28-'Charges variables'!AC10</f>
        <v>0</v>
      </c>
      <c r="AD49" s="86">
        <f>AC49+'Charges variables'!AD28-'Charges variables'!AD10</f>
        <v>0</v>
      </c>
      <c r="AE49" s="86">
        <f>AD49+'Charges variables'!AE28-'Charges variables'!AE10</f>
        <v>0</v>
      </c>
      <c r="AF49" s="86">
        <f>AE49+'Charges variables'!AF28-'Charges variables'!AF10</f>
        <v>0</v>
      </c>
      <c r="AG49" s="86">
        <f>AF49+'Charges variables'!AG28-'Charges variables'!AG10</f>
        <v>0</v>
      </c>
      <c r="AH49" s="86">
        <f>AG49+'Charges variables'!AH28-'Charges variables'!AH10</f>
        <v>0</v>
      </c>
      <c r="AI49" s="86">
        <f>AH49+'Charges variables'!AI28-'Charges variables'!AI10</f>
        <v>0</v>
      </c>
      <c r="AJ49" s="86">
        <f>AI49+'Charges variables'!AJ28-'Charges variables'!AJ10</f>
        <v>0</v>
      </c>
      <c r="AK49" s="86">
        <f>AJ49+'Charges variables'!AK28-'Charges variables'!AK10</f>
        <v>0</v>
      </c>
      <c r="AL49" s="86">
        <f>AK49+'Charges variables'!AL28-'Charges variables'!AL10</f>
        <v>0</v>
      </c>
      <c r="AM49" s="86">
        <f>AL49+'Charges variables'!AM28-'Charges variables'!AM10</f>
        <v>0</v>
      </c>
      <c r="AN49" s="86">
        <f>AM49+'Charges variables'!AN28-'Charges variables'!AN10</f>
        <v>0</v>
      </c>
      <c r="AO49" s="86">
        <f>AN49+'Charges variables'!AO28-'Charges variables'!AO10</f>
        <v>0</v>
      </c>
      <c r="AP49" s="86">
        <f>AO49+'Charges variables'!AP28-'Charges variables'!AP10</f>
        <v>0</v>
      </c>
      <c r="AQ49" s="86">
        <f>AP49+'Charges variables'!AQ28-'Charges variables'!AQ10</f>
        <v>0</v>
      </c>
      <c r="AR49" s="86">
        <f>AQ49+'Charges variables'!AR28-'Charges variables'!AR10</f>
        <v>0</v>
      </c>
      <c r="AS49" s="86">
        <f>AR49+'Charges variables'!AS28-'Charges variables'!AS10</f>
        <v>0</v>
      </c>
      <c r="AT49" s="86">
        <f>AS49+'Charges variables'!AT28-'Charges variables'!AT10</f>
        <v>0</v>
      </c>
      <c r="AU49" s="86">
        <f>AT49+'Charges variables'!AU28-'Charges variables'!AU10</f>
        <v>0</v>
      </c>
      <c r="AV49" s="86">
        <f>AU49+'Charges variables'!AV28-'Charges variables'!AV10</f>
        <v>0</v>
      </c>
      <c r="AW49" s="86">
        <f>AV49+'Charges variables'!AW28-'Charges variables'!AW10</f>
        <v>0</v>
      </c>
      <c r="AX49" s="86">
        <f>AW49+'Charges variables'!AX28-'Charges variables'!AX10</f>
        <v>0</v>
      </c>
      <c r="AY49" s="86">
        <f>AX49+'Charges variables'!AY28-'Charges variables'!AY10</f>
        <v>0</v>
      </c>
      <c r="AZ49" s="86">
        <f>AY49+'Charges variables'!AZ28-'Charges variables'!AZ10</f>
        <v>0</v>
      </c>
      <c r="BA49" s="86">
        <f>AZ49+'Charges variables'!BA28-'Charges variables'!BA10</f>
        <v>0</v>
      </c>
      <c r="BB49" s="86">
        <f>BA49+'Charges variables'!BB28-'Charges variables'!BB10</f>
        <v>0</v>
      </c>
      <c r="BC49" s="86">
        <f>BB49+'Charges variables'!BC28-'Charges variables'!BC10</f>
        <v>0</v>
      </c>
      <c r="BD49" s="86">
        <f>BC49+'Charges variables'!BD28-'Charges variables'!BD10</f>
        <v>0</v>
      </c>
      <c r="BE49" s="86">
        <f>BD49+'Charges variables'!BE28-'Charges variables'!BE10</f>
        <v>0</v>
      </c>
      <c r="BF49" s="86">
        <f>BE49+'Charges variables'!BF28-'Charges variables'!BF10</f>
        <v>0</v>
      </c>
      <c r="BG49" s="86">
        <f>BF49+'Charges variables'!BG28-'Charges variables'!BG10</f>
        <v>0</v>
      </c>
      <c r="BH49" s="86">
        <f>BG49+'Charges variables'!BH28-'Charges variables'!BH10</f>
        <v>0</v>
      </c>
      <c r="BI49" s="86">
        <f>BH49+'Charges variables'!BI28-'Charges variables'!BI10</f>
        <v>0</v>
      </c>
      <c r="BJ49" s="86">
        <f>BI49+'Charges variables'!BJ28-'Charges variables'!BJ10</f>
        <v>0</v>
      </c>
      <c r="BK49" s="86">
        <f>BJ49+'Charges variables'!BK28-'Charges variables'!BK10</f>
        <v>0</v>
      </c>
      <c r="BL49" s="8"/>
    </row>
    <row r="50" spans="2:64" ht="14.25" customHeight="1" x14ac:dyDescent="0.3">
      <c r="B50" s="5"/>
      <c r="C50" s="85" t="str">
        <f>CONFIG!$C$16</f>
        <v>ETC …</v>
      </c>
      <c r="D50" s="86">
        <f>'Charges variables'!D29-'Charges variables'!D11</f>
        <v>0</v>
      </c>
      <c r="E50" s="86">
        <f>D50+'Charges variables'!E29-'Charges variables'!E11</f>
        <v>0</v>
      </c>
      <c r="F50" s="86">
        <f>E50+'Charges variables'!F29-'Charges variables'!F11</f>
        <v>0</v>
      </c>
      <c r="G50" s="86">
        <f>F50+'Charges variables'!G29-'Charges variables'!G11</f>
        <v>0</v>
      </c>
      <c r="H50" s="86">
        <f>G50+'Charges variables'!H29-'Charges variables'!H11</f>
        <v>0</v>
      </c>
      <c r="I50" s="86">
        <f>H50+'Charges variables'!I29-'Charges variables'!I11</f>
        <v>0</v>
      </c>
      <c r="J50" s="86">
        <f>I50+'Charges variables'!J29-'Charges variables'!J11</f>
        <v>0</v>
      </c>
      <c r="K50" s="86">
        <f>J50+'Charges variables'!K29-'Charges variables'!K11</f>
        <v>0</v>
      </c>
      <c r="L50" s="86">
        <f>K50+'Charges variables'!L29-'Charges variables'!L11</f>
        <v>0</v>
      </c>
      <c r="M50" s="86">
        <f>L50+'Charges variables'!M29-'Charges variables'!M11</f>
        <v>0</v>
      </c>
      <c r="N50" s="86">
        <f>M50+'Charges variables'!N29-'Charges variables'!N11</f>
        <v>0</v>
      </c>
      <c r="O50" s="86">
        <f>N50+'Charges variables'!O29-'Charges variables'!O11</f>
        <v>0</v>
      </c>
      <c r="P50" s="86">
        <f>O50+'Charges variables'!P29-'Charges variables'!P11</f>
        <v>0</v>
      </c>
      <c r="Q50" s="86">
        <f>P50+'Charges variables'!Q29-'Charges variables'!Q11</f>
        <v>0</v>
      </c>
      <c r="R50" s="86">
        <f>Q50+'Charges variables'!R29-'Charges variables'!R11</f>
        <v>0</v>
      </c>
      <c r="S50" s="86">
        <f>R50+'Charges variables'!S29-'Charges variables'!S11</f>
        <v>0</v>
      </c>
      <c r="T50" s="86">
        <f>S50+'Charges variables'!T29-'Charges variables'!T11</f>
        <v>0</v>
      </c>
      <c r="U50" s="86">
        <f>T50+'Charges variables'!U29-'Charges variables'!U11</f>
        <v>0</v>
      </c>
      <c r="V50" s="86">
        <f>U50+'Charges variables'!V29-'Charges variables'!V11</f>
        <v>0</v>
      </c>
      <c r="W50" s="86">
        <f>V50+'Charges variables'!W29-'Charges variables'!W11</f>
        <v>0</v>
      </c>
      <c r="X50" s="86">
        <f>W50+'Charges variables'!X29-'Charges variables'!X11</f>
        <v>0</v>
      </c>
      <c r="Y50" s="86">
        <f>X50+'Charges variables'!Y29-'Charges variables'!Y11</f>
        <v>0</v>
      </c>
      <c r="Z50" s="86">
        <f>Y50+'Charges variables'!Z29-'Charges variables'!Z11</f>
        <v>0</v>
      </c>
      <c r="AA50" s="86">
        <f>Z50+'Charges variables'!AA29-'Charges variables'!AA11</f>
        <v>0</v>
      </c>
      <c r="AB50" s="86">
        <f>AA50+'Charges variables'!AB29-'Charges variables'!AB11</f>
        <v>0</v>
      </c>
      <c r="AC50" s="86">
        <f>AB50+'Charges variables'!AC29-'Charges variables'!AC11</f>
        <v>0</v>
      </c>
      <c r="AD50" s="86">
        <f>AC50+'Charges variables'!AD29-'Charges variables'!AD11</f>
        <v>0</v>
      </c>
      <c r="AE50" s="86">
        <f>AD50+'Charges variables'!AE29-'Charges variables'!AE11</f>
        <v>0</v>
      </c>
      <c r="AF50" s="86">
        <f>AE50+'Charges variables'!AF29-'Charges variables'!AF11</f>
        <v>0</v>
      </c>
      <c r="AG50" s="86">
        <f>AF50+'Charges variables'!AG29-'Charges variables'!AG11</f>
        <v>0</v>
      </c>
      <c r="AH50" s="86">
        <f>AG50+'Charges variables'!AH29-'Charges variables'!AH11</f>
        <v>0</v>
      </c>
      <c r="AI50" s="86">
        <f>AH50+'Charges variables'!AI29-'Charges variables'!AI11</f>
        <v>0</v>
      </c>
      <c r="AJ50" s="86">
        <f>AI50+'Charges variables'!AJ29-'Charges variables'!AJ11</f>
        <v>0</v>
      </c>
      <c r="AK50" s="86">
        <f>AJ50+'Charges variables'!AK29-'Charges variables'!AK11</f>
        <v>0</v>
      </c>
      <c r="AL50" s="86">
        <f>AK50+'Charges variables'!AL29-'Charges variables'!AL11</f>
        <v>0</v>
      </c>
      <c r="AM50" s="86">
        <f>AL50+'Charges variables'!AM29-'Charges variables'!AM11</f>
        <v>0</v>
      </c>
      <c r="AN50" s="86">
        <f>AM50+'Charges variables'!AN29-'Charges variables'!AN11</f>
        <v>0</v>
      </c>
      <c r="AO50" s="86">
        <f>AN50+'Charges variables'!AO29-'Charges variables'!AO11</f>
        <v>0</v>
      </c>
      <c r="AP50" s="86">
        <f>AO50+'Charges variables'!AP29-'Charges variables'!AP11</f>
        <v>0</v>
      </c>
      <c r="AQ50" s="86">
        <f>AP50+'Charges variables'!AQ29-'Charges variables'!AQ11</f>
        <v>0</v>
      </c>
      <c r="AR50" s="86">
        <f>AQ50+'Charges variables'!AR29-'Charges variables'!AR11</f>
        <v>0</v>
      </c>
      <c r="AS50" s="86">
        <f>AR50+'Charges variables'!AS29-'Charges variables'!AS11</f>
        <v>0</v>
      </c>
      <c r="AT50" s="86">
        <f>AS50+'Charges variables'!AT29-'Charges variables'!AT11</f>
        <v>0</v>
      </c>
      <c r="AU50" s="86">
        <f>AT50+'Charges variables'!AU29-'Charges variables'!AU11</f>
        <v>0</v>
      </c>
      <c r="AV50" s="86">
        <f>AU50+'Charges variables'!AV29-'Charges variables'!AV11</f>
        <v>0</v>
      </c>
      <c r="AW50" s="86">
        <f>AV50+'Charges variables'!AW29-'Charges variables'!AW11</f>
        <v>0</v>
      </c>
      <c r="AX50" s="86">
        <f>AW50+'Charges variables'!AX29-'Charges variables'!AX11</f>
        <v>0</v>
      </c>
      <c r="AY50" s="86">
        <f>AX50+'Charges variables'!AY29-'Charges variables'!AY11</f>
        <v>0</v>
      </c>
      <c r="AZ50" s="86">
        <f>AY50+'Charges variables'!AZ29-'Charges variables'!AZ11</f>
        <v>0</v>
      </c>
      <c r="BA50" s="86">
        <f>AZ50+'Charges variables'!BA29-'Charges variables'!BA11</f>
        <v>0</v>
      </c>
      <c r="BB50" s="86">
        <f>BA50+'Charges variables'!BB29-'Charges variables'!BB11</f>
        <v>0</v>
      </c>
      <c r="BC50" s="86">
        <f>BB50+'Charges variables'!BC29-'Charges variables'!BC11</f>
        <v>0</v>
      </c>
      <c r="BD50" s="86">
        <f>BC50+'Charges variables'!BD29-'Charges variables'!BD11</f>
        <v>0</v>
      </c>
      <c r="BE50" s="86">
        <f>BD50+'Charges variables'!BE29-'Charges variables'!BE11</f>
        <v>0</v>
      </c>
      <c r="BF50" s="86">
        <f>BE50+'Charges variables'!BF29-'Charges variables'!BF11</f>
        <v>0</v>
      </c>
      <c r="BG50" s="86">
        <f>BF50+'Charges variables'!BG29-'Charges variables'!BG11</f>
        <v>0</v>
      </c>
      <c r="BH50" s="86">
        <f>BG50+'Charges variables'!BH29-'Charges variables'!BH11</f>
        <v>0</v>
      </c>
      <c r="BI50" s="86">
        <f>BH50+'Charges variables'!BI29-'Charges variables'!BI11</f>
        <v>0</v>
      </c>
      <c r="BJ50" s="86">
        <f>BI50+'Charges variables'!BJ29-'Charges variables'!BJ11</f>
        <v>0</v>
      </c>
      <c r="BK50" s="86">
        <f>BJ50+'Charges variables'!BK29-'Charges variables'!BK11</f>
        <v>0</v>
      </c>
      <c r="BL50" s="8"/>
    </row>
    <row r="51" spans="2:64" ht="14.25" customHeight="1" x14ac:dyDescent="0.3">
      <c r="B51" s="5"/>
      <c r="C51" s="85">
        <f>CONFIG!$C$17</f>
        <v>0</v>
      </c>
      <c r="D51" s="86">
        <f>'Charges variables'!D30-'Charges variables'!D12</f>
        <v>0</v>
      </c>
      <c r="E51" s="86">
        <f>D51+'Charges variables'!E30-'Charges variables'!E12</f>
        <v>0</v>
      </c>
      <c r="F51" s="86">
        <f>E51+'Charges variables'!F30-'Charges variables'!F12</f>
        <v>0</v>
      </c>
      <c r="G51" s="86">
        <f>F51+'Charges variables'!G30-'Charges variables'!G12</f>
        <v>0</v>
      </c>
      <c r="H51" s="86">
        <f>G51+'Charges variables'!H30-'Charges variables'!H12</f>
        <v>0</v>
      </c>
      <c r="I51" s="86">
        <f>H51+'Charges variables'!I30-'Charges variables'!I12</f>
        <v>0</v>
      </c>
      <c r="J51" s="86">
        <f>I51+'Charges variables'!J30-'Charges variables'!J12</f>
        <v>0</v>
      </c>
      <c r="K51" s="86">
        <f>J51+'Charges variables'!K30-'Charges variables'!K12</f>
        <v>0</v>
      </c>
      <c r="L51" s="86">
        <f>K51+'Charges variables'!L30-'Charges variables'!L12</f>
        <v>0</v>
      </c>
      <c r="M51" s="86">
        <f>L51+'Charges variables'!M30-'Charges variables'!M12</f>
        <v>0</v>
      </c>
      <c r="N51" s="86">
        <f>M51+'Charges variables'!N30-'Charges variables'!N12</f>
        <v>0</v>
      </c>
      <c r="O51" s="86">
        <f>N51+'Charges variables'!O30-'Charges variables'!O12</f>
        <v>0</v>
      </c>
      <c r="P51" s="86">
        <f>O51+'Charges variables'!P30-'Charges variables'!P12</f>
        <v>0</v>
      </c>
      <c r="Q51" s="86">
        <f>P51+'Charges variables'!Q30-'Charges variables'!Q12</f>
        <v>0</v>
      </c>
      <c r="R51" s="86">
        <f>Q51+'Charges variables'!R30-'Charges variables'!R12</f>
        <v>0</v>
      </c>
      <c r="S51" s="86">
        <f>R51+'Charges variables'!S30-'Charges variables'!S12</f>
        <v>0</v>
      </c>
      <c r="T51" s="86">
        <f>S51+'Charges variables'!T30-'Charges variables'!T12</f>
        <v>0</v>
      </c>
      <c r="U51" s="86">
        <f>T51+'Charges variables'!U30-'Charges variables'!U12</f>
        <v>0</v>
      </c>
      <c r="V51" s="86">
        <f>U51+'Charges variables'!V30-'Charges variables'!V12</f>
        <v>0</v>
      </c>
      <c r="W51" s="86">
        <f>V51+'Charges variables'!W30-'Charges variables'!W12</f>
        <v>0</v>
      </c>
      <c r="X51" s="86">
        <f>W51+'Charges variables'!X30-'Charges variables'!X12</f>
        <v>0</v>
      </c>
      <c r="Y51" s="86">
        <f>X51+'Charges variables'!Y30-'Charges variables'!Y12</f>
        <v>0</v>
      </c>
      <c r="Z51" s="86">
        <f>Y51+'Charges variables'!Z30-'Charges variables'!Z12</f>
        <v>0</v>
      </c>
      <c r="AA51" s="86">
        <f>Z51+'Charges variables'!AA30-'Charges variables'!AA12</f>
        <v>0</v>
      </c>
      <c r="AB51" s="86">
        <f>AA51+'Charges variables'!AB30-'Charges variables'!AB12</f>
        <v>0</v>
      </c>
      <c r="AC51" s="86">
        <f>AB51+'Charges variables'!AC30-'Charges variables'!AC12</f>
        <v>0</v>
      </c>
      <c r="AD51" s="86">
        <f>AC51+'Charges variables'!AD30-'Charges variables'!AD12</f>
        <v>0</v>
      </c>
      <c r="AE51" s="86">
        <f>AD51+'Charges variables'!AE30-'Charges variables'!AE12</f>
        <v>0</v>
      </c>
      <c r="AF51" s="86">
        <f>AE51+'Charges variables'!AF30-'Charges variables'!AF12</f>
        <v>0</v>
      </c>
      <c r="AG51" s="86">
        <f>AF51+'Charges variables'!AG30-'Charges variables'!AG12</f>
        <v>0</v>
      </c>
      <c r="AH51" s="86">
        <f>AG51+'Charges variables'!AH30-'Charges variables'!AH12</f>
        <v>0</v>
      </c>
      <c r="AI51" s="86">
        <f>AH51+'Charges variables'!AI30-'Charges variables'!AI12</f>
        <v>0</v>
      </c>
      <c r="AJ51" s="86">
        <f>AI51+'Charges variables'!AJ30-'Charges variables'!AJ12</f>
        <v>0</v>
      </c>
      <c r="AK51" s="86">
        <f>AJ51+'Charges variables'!AK30-'Charges variables'!AK12</f>
        <v>0</v>
      </c>
      <c r="AL51" s="86">
        <f>AK51+'Charges variables'!AL30-'Charges variables'!AL12</f>
        <v>0</v>
      </c>
      <c r="AM51" s="86">
        <f>AL51+'Charges variables'!AM30-'Charges variables'!AM12</f>
        <v>0</v>
      </c>
      <c r="AN51" s="86">
        <f>AM51+'Charges variables'!AN30-'Charges variables'!AN12</f>
        <v>0</v>
      </c>
      <c r="AO51" s="86">
        <f>AN51+'Charges variables'!AO30-'Charges variables'!AO12</f>
        <v>0</v>
      </c>
      <c r="AP51" s="86">
        <f>AO51+'Charges variables'!AP30-'Charges variables'!AP12</f>
        <v>0</v>
      </c>
      <c r="AQ51" s="86">
        <f>AP51+'Charges variables'!AQ30-'Charges variables'!AQ12</f>
        <v>0</v>
      </c>
      <c r="AR51" s="86">
        <f>AQ51+'Charges variables'!AR30-'Charges variables'!AR12</f>
        <v>0</v>
      </c>
      <c r="AS51" s="86">
        <f>AR51+'Charges variables'!AS30-'Charges variables'!AS12</f>
        <v>0</v>
      </c>
      <c r="AT51" s="86">
        <f>AS51+'Charges variables'!AT30-'Charges variables'!AT12</f>
        <v>0</v>
      </c>
      <c r="AU51" s="86">
        <f>AT51+'Charges variables'!AU30-'Charges variables'!AU12</f>
        <v>0</v>
      </c>
      <c r="AV51" s="86">
        <f>AU51+'Charges variables'!AV30-'Charges variables'!AV12</f>
        <v>0</v>
      </c>
      <c r="AW51" s="86">
        <f>AV51+'Charges variables'!AW30-'Charges variables'!AW12</f>
        <v>0</v>
      </c>
      <c r="AX51" s="86">
        <f>AW51+'Charges variables'!AX30-'Charges variables'!AX12</f>
        <v>0</v>
      </c>
      <c r="AY51" s="86">
        <f>AX51+'Charges variables'!AY30-'Charges variables'!AY12</f>
        <v>0</v>
      </c>
      <c r="AZ51" s="86">
        <f>AY51+'Charges variables'!AZ30-'Charges variables'!AZ12</f>
        <v>0</v>
      </c>
      <c r="BA51" s="86">
        <f>AZ51+'Charges variables'!BA30-'Charges variables'!BA12</f>
        <v>0</v>
      </c>
      <c r="BB51" s="86">
        <f>BA51+'Charges variables'!BB30-'Charges variables'!BB12</f>
        <v>0</v>
      </c>
      <c r="BC51" s="86">
        <f>BB51+'Charges variables'!BC30-'Charges variables'!BC12</f>
        <v>0</v>
      </c>
      <c r="BD51" s="86">
        <f>BC51+'Charges variables'!BD30-'Charges variables'!BD12</f>
        <v>0</v>
      </c>
      <c r="BE51" s="86">
        <f>BD51+'Charges variables'!BE30-'Charges variables'!BE12</f>
        <v>0</v>
      </c>
      <c r="BF51" s="86">
        <f>BE51+'Charges variables'!BF30-'Charges variables'!BF12</f>
        <v>0</v>
      </c>
      <c r="BG51" s="86">
        <f>BF51+'Charges variables'!BG30-'Charges variables'!BG12</f>
        <v>0</v>
      </c>
      <c r="BH51" s="86">
        <f>BG51+'Charges variables'!BH30-'Charges variables'!BH12</f>
        <v>0</v>
      </c>
      <c r="BI51" s="86">
        <f>BH51+'Charges variables'!BI30-'Charges variables'!BI12</f>
        <v>0</v>
      </c>
      <c r="BJ51" s="86">
        <f>BI51+'Charges variables'!BJ30-'Charges variables'!BJ12</f>
        <v>0</v>
      </c>
      <c r="BK51" s="86">
        <f>BJ51+'Charges variables'!BK30-'Charges variables'!BK12</f>
        <v>0</v>
      </c>
      <c r="BL51" s="8"/>
    </row>
    <row r="52" spans="2:64" ht="14.25" customHeight="1" x14ac:dyDescent="0.3">
      <c r="B52" s="5"/>
      <c r="C52" s="85">
        <f>CONFIG!$C$18</f>
        <v>0</v>
      </c>
      <c r="D52" s="86">
        <f>'Charges variables'!D31-'Charges variables'!D13</f>
        <v>0</v>
      </c>
      <c r="E52" s="86">
        <f>D52+'Charges variables'!E31-'Charges variables'!E13</f>
        <v>0</v>
      </c>
      <c r="F52" s="86">
        <f>E52+'Charges variables'!F31-'Charges variables'!F13</f>
        <v>0</v>
      </c>
      <c r="G52" s="86">
        <f>F52+'Charges variables'!G31-'Charges variables'!G13</f>
        <v>0</v>
      </c>
      <c r="H52" s="86">
        <f>G52+'Charges variables'!H31-'Charges variables'!H13</f>
        <v>0</v>
      </c>
      <c r="I52" s="86">
        <f>H52+'Charges variables'!I31-'Charges variables'!I13</f>
        <v>0</v>
      </c>
      <c r="J52" s="86">
        <f>I52+'Charges variables'!J31-'Charges variables'!J13</f>
        <v>0</v>
      </c>
      <c r="K52" s="86">
        <f>J52+'Charges variables'!K31-'Charges variables'!K13</f>
        <v>0</v>
      </c>
      <c r="L52" s="86">
        <f>K52+'Charges variables'!L31-'Charges variables'!L13</f>
        <v>0</v>
      </c>
      <c r="M52" s="86">
        <f>L52+'Charges variables'!M31-'Charges variables'!M13</f>
        <v>0</v>
      </c>
      <c r="N52" s="86">
        <f>M52+'Charges variables'!N31-'Charges variables'!N13</f>
        <v>0</v>
      </c>
      <c r="O52" s="86">
        <f>N52+'Charges variables'!O31-'Charges variables'!O13</f>
        <v>0</v>
      </c>
      <c r="P52" s="86">
        <f>O52+'Charges variables'!P31-'Charges variables'!P13</f>
        <v>0</v>
      </c>
      <c r="Q52" s="86">
        <f>P52+'Charges variables'!Q31-'Charges variables'!Q13</f>
        <v>0</v>
      </c>
      <c r="R52" s="86">
        <f>Q52+'Charges variables'!R31-'Charges variables'!R13</f>
        <v>0</v>
      </c>
      <c r="S52" s="86">
        <f>R52+'Charges variables'!S31-'Charges variables'!S13</f>
        <v>0</v>
      </c>
      <c r="T52" s="86">
        <f>S52+'Charges variables'!T31-'Charges variables'!T13</f>
        <v>0</v>
      </c>
      <c r="U52" s="86">
        <f>T52+'Charges variables'!U31-'Charges variables'!U13</f>
        <v>0</v>
      </c>
      <c r="V52" s="86">
        <f>U52+'Charges variables'!V31-'Charges variables'!V13</f>
        <v>0</v>
      </c>
      <c r="W52" s="86">
        <f>V52+'Charges variables'!W31-'Charges variables'!W13</f>
        <v>0</v>
      </c>
      <c r="X52" s="86">
        <f>W52+'Charges variables'!X31-'Charges variables'!X13</f>
        <v>0</v>
      </c>
      <c r="Y52" s="86">
        <f>X52+'Charges variables'!Y31-'Charges variables'!Y13</f>
        <v>0</v>
      </c>
      <c r="Z52" s="86">
        <f>Y52+'Charges variables'!Z31-'Charges variables'!Z13</f>
        <v>0</v>
      </c>
      <c r="AA52" s="86">
        <f>Z52+'Charges variables'!AA31-'Charges variables'!AA13</f>
        <v>0</v>
      </c>
      <c r="AB52" s="86">
        <f>AA52+'Charges variables'!AB31-'Charges variables'!AB13</f>
        <v>0</v>
      </c>
      <c r="AC52" s="86">
        <f>AB52+'Charges variables'!AC31-'Charges variables'!AC13</f>
        <v>0</v>
      </c>
      <c r="AD52" s="86">
        <f>AC52+'Charges variables'!AD31-'Charges variables'!AD13</f>
        <v>0</v>
      </c>
      <c r="AE52" s="86">
        <f>AD52+'Charges variables'!AE31-'Charges variables'!AE13</f>
        <v>0</v>
      </c>
      <c r="AF52" s="86">
        <f>AE52+'Charges variables'!AF31-'Charges variables'!AF13</f>
        <v>0</v>
      </c>
      <c r="AG52" s="86">
        <f>AF52+'Charges variables'!AG31-'Charges variables'!AG13</f>
        <v>0</v>
      </c>
      <c r="AH52" s="86">
        <f>AG52+'Charges variables'!AH31-'Charges variables'!AH13</f>
        <v>0</v>
      </c>
      <c r="AI52" s="86">
        <f>AH52+'Charges variables'!AI31-'Charges variables'!AI13</f>
        <v>0</v>
      </c>
      <c r="AJ52" s="86">
        <f>AI52+'Charges variables'!AJ31-'Charges variables'!AJ13</f>
        <v>0</v>
      </c>
      <c r="AK52" s="86">
        <f>AJ52+'Charges variables'!AK31-'Charges variables'!AK13</f>
        <v>0</v>
      </c>
      <c r="AL52" s="86">
        <f>AK52+'Charges variables'!AL31-'Charges variables'!AL13</f>
        <v>0</v>
      </c>
      <c r="AM52" s="86">
        <f>AL52+'Charges variables'!AM31-'Charges variables'!AM13</f>
        <v>0</v>
      </c>
      <c r="AN52" s="86">
        <f>AM52+'Charges variables'!AN31-'Charges variables'!AN13</f>
        <v>0</v>
      </c>
      <c r="AO52" s="86">
        <f>AN52+'Charges variables'!AO31-'Charges variables'!AO13</f>
        <v>0</v>
      </c>
      <c r="AP52" s="86">
        <f>AO52+'Charges variables'!AP31-'Charges variables'!AP13</f>
        <v>0</v>
      </c>
      <c r="AQ52" s="86">
        <f>AP52+'Charges variables'!AQ31-'Charges variables'!AQ13</f>
        <v>0</v>
      </c>
      <c r="AR52" s="86">
        <f>AQ52+'Charges variables'!AR31-'Charges variables'!AR13</f>
        <v>0</v>
      </c>
      <c r="AS52" s="86">
        <f>AR52+'Charges variables'!AS31-'Charges variables'!AS13</f>
        <v>0</v>
      </c>
      <c r="AT52" s="86">
        <f>AS52+'Charges variables'!AT31-'Charges variables'!AT13</f>
        <v>0</v>
      </c>
      <c r="AU52" s="86">
        <f>AT52+'Charges variables'!AU31-'Charges variables'!AU13</f>
        <v>0</v>
      </c>
      <c r="AV52" s="86">
        <f>AU52+'Charges variables'!AV31-'Charges variables'!AV13</f>
        <v>0</v>
      </c>
      <c r="AW52" s="86">
        <f>AV52+'Charges variables'!AW31-'Charges variables'!AW13</f>
        <v>0</v>
      </c>
      <c r="AX52" s="86">
        <f>AW52+'Charges variables'!AX31-'Charges variables'!AX13</f>
        <v>0</v>
      </c>
      <c r="AY52" s="86">
        <f>AX52+'Charges variables'!AY31-'Charges variables'!AY13</f>
        <v>0</v>
      </c>
      <c r="AZ52" s="86">
        <f>AY52+'Charges variables'!AZ31-'Charges variables'!AZ13</f>
        <v>0</v>
      </c>
      <c r="BA52" s="86">
        <f>AZ52+'Charges variables'!BA31-'Charges variables'!BA13</f>
        <v>0</v>
      </c>
      <c r="BB52" s="86">
        <f>BA52+'Charges variables'!BB31-'Charges variables'!BB13</f>
        <v>0</v>
      </c>
      <c r="BC52" s="86">
        <f>BB52+'Charges variables'!BC31-'Charges variables'!BC13</f>
        <v>0</v>
      </c>
      <c r="BD52" s="86">
        <f>BC52+'Charges variables'!BD31-'Charges variables'!BD13</f>
        <v>0</v>
      </c>
      <c r="BE52" s="86">
        <f>BD52+'Charges variables'!BE31-'Charges variables'!BE13</f>
        <v>0</v>
      </c>
      <c r="BF52" s="86">
        <f>BE52+'Charges variables'!BF31-'Charges variables'!BF13</f>
        <v>0</v>
      </c>
      <c r="BG52" s="86">
        <f>BF52+'Charges variables'!BG31-'Charges variables'!BG13</f>
        <v>0</v>
      </c>
      <c r="BH52" s="86">
        <f>BG52+'Charges variables'!BH31-'Charges variables'!BH13</f>
        <v>0</v>
      </c>
      <c r="BI52" s="86">
        <f>BH52+'Charges variables'!BI31-'Charges variables'!BI13</f>
        <v>0</v>
      </c>
      <c r="BJ52" s="86">
        <f>BI52+'Charges variables'!BJ31-'Charges variables'!BJ13</f>
        <v>0</v>
      </c>
      <c r="BK52" s="86">
        <f>BJ52+'Charges variables'!BK31-'Charges variables'!BK13</f>
        <v>0</v>
      </c>
      <c r="BL52" s="8"/>
    </row>
    <row r="53" spans="2:64" ht="14.25" customHeight="1" x14ac:dyDescent="0.3">
      <c r="B53" s="5"/>
      <c r="C53" s="85">
        <f>CONFIG!$C$19</f>
        <v>0</v>
      </c>
      <c r="D53" s="86">
        <f>'Charges variables'!D32-'Charges variables'!D14</f>
        <v>0</v>
      </c>
      <c r="E53" s="86">
        <f>D53+'Charges variables'!E32-'Charges variables'!E14</f>
        <v>0</v>
      </c>
      <c r="F53" s="86">
        <f>E53+'Charges variables'!F32-'Charges variables'!F14</f>
        <v>0</v>
      </c>
      <c r="G53" s="86">
        <f>F53+'Charges variables'!G32-'Charges variables'!G14</f>
        <v>0</v>
      </c>
      <c r="H53" s="86">
        <f>G53+'Charges variables'!H32-'Charges variables'!H14</f>
        <v>0</v>
      </c>
      <c r="I53" s="86">
        <f>H53+'Charges variables'!I32-'Charges variables'!I14</f>
        <v>0</v>
      </c>
      <c r="J53" s="86">
        <f>I53+'Charges variables'!J32-'Charges variables'!J14</f>
        <v>0</v>
      </c>
      <c r="K53" s="86">
        <f>J53+'Charges variables'!K32-'Charges variables'!K14</f>
        <v>0</v>
      </c>
      <c r="L53" s="86">
        <f>K53+'Charges variables'!L32-'Charges variables'!L14</f>
        <v>0</v>
      </c>
      <c r="M53" s="86">
        <f>L53+'Charges variables'!M32-'Charges variables'!M14</f>
        <v>0</v>
      </c>
      <c r="N53" s="86">
        <f>M53+'Charges variables'!N32-'Charges variables'!N14</f>
        <v>0</v>
      </c>
      <c r="O53" s="86">
        <f>N53+'Charges variables'!O32-'Charges variables'!O14</f>
        <v>0</v>
      </c>
      <c r="P53" s="86">
        <f>O53+'Charges variables'!P32-'Charges variables'!P14</f>
        <v>0</v>
      </c>
      <c r="Q53" s="86">
        <f>P53+'Charges variables'!Q32-'Charges variables'!Q14</f>
        <v>0</v>
      </c>
      <c r="R53" s="86">
        <f>Q53+'Charges variables'!R32-'Charges variables'!R14</f>
        <v>0</v>
      </c>
      <c r="S53" s="86">
        <f>R53+'Charges variables'!S32-'Charges variables'!S14</f>
        <v>0</v>
      </c>
      <c r="T53" s="86">
        <f>S53+'Charges variables'!T32-'Charges variables'!T14</f>
        <v>0</v>
      </c>
      <c r="U53" s="86">
        <f>T53+'Charges variables'!U32-'Charges variables'!U14</f>
        <v>0</v>
      </c>
      <c r="V53" s="86">
        <f>U53+'Charges variables'!V32-'Charges variables'!V14</f>
        <v>0</v>
      </c>
      <c r="W53" s="86">
        <f>V53+'Charges variables'!W32-'Charges variables'!W14</f>
        <v>0</v>
      </c>
      <c r="X53" s="86">
        <f>W53+'Charges variables'!X32-'Charges variables'!X14</f>
        <v>0</v>
      </c>
      <c r="Y53" s="86">
        <f>X53+'Charges variables'!Y32-'Charges variables'!Y14</f>
        <v>0</v>
      </c>
      <c r="Z53" s="86">
        <f>Y53+'Charges variables'!Z32-'Charges variables'!Z14</f>
        <v>0</v>
      </c>
      <c r="AA53" s="86">
        <f>Z53+'Charges variables'!AA32-'Charges variables'!AA14</f>
        <v>0</v>
      </c>
      <c r="AB53" s="86">
        <f>AA53+'Charges variables'!AB32-'Charges variables'!AB14</f>
        <v>0</v>
      </c>
      <c r="AC53" s="86">
        <f>AB53+'Charges variables'!AC32-'Charges variables'!AC14</f>
        <v>0</v>
      </c>
      <c r="AD53" s="86">
        <f>AC53+'Charges variables'!AD32-'Charges variables'!AD14</f>
        <v>0</v>
      </c>
      <c r="AE53" s="86">
        <f>AD53+'Charges variables'!AE32-'Charges variables'!AE14</f>
        <v>0</v>
      </c>
      <c r="AF53" s="86">
        <f>AE53+'Charges variables'!AF32-'Charges variables'!AF14</f>
        <v>0</v>
      </c>
      <c r="AG53" s="86">
        <f>AF53+'Charges variables'!AG32-'Charges variables'!AG14</f>
        <v>0</v>
      </c>
      <c r="AH53" s="86">
        <f>AG53+'Charges variables'!AH32-'Charges variables'!AH14</f>
        <v>0</v>
      </c>
      <c r="AI53" s="86">
        <f>AH53+'Charges variables'!AI32-'Charges variables'!AI14</f>
        <v>0</v>
      </c>
      <c r="AJ53" s="86">
        <f>AI53+'Charges variables'!AJ32-'Charges variables'!AJ14</f>
        <v>0</v>
      </c>
      <c r="AK53" s="86">
        <f>AJ53+'Charges variables'!AK32-'Charges variables'!AK14</f>
        <v>0</v>
      </c>
      <c r="AL53" s="86">
        <f>AK53+'Charges variables'!AL32-'Charges variables'!AL14</f>
        <v>0</v>
      </c>
      <c r="AM53" s="86">
        <f>AL53+'Charges variables'!AM32-'Charges variables'!AM14</f>
        <v>0</v>
      </c>
      <c r="AN53" s="86">
        <f>AM53+'Charges variables'!AN32-'Charges variables'!AN14</f>
        <v>0</v>
      </c>
      <c r="AO53" s="86">
        <f>AN53+'Charges variables'!AO32-'Charges variables'!AO14</f>
        <v>0</v>
      </c>
      <c r="AP53" s="86">
        <f>AO53+'Charges variables'!AP32-'Charges variables'!AP14</f>
        <v>0</v>
      </c>
      <c r="AQ53" s="86">
        <f>AP53+'Charges variables'!AQ32-'Charges variables'!AQ14</f>
        <v>0</v>
      </c>
      <c r="AR53" s="86">
        <f>AQ53+'Charges variables'!AR32-'Charges variables'!AR14</f>
        <v>0</v>
      </c>
      <c r="AS53" s="86">
        <f>AR53+'Charges variables'!AS32-'Charges variables'!AS14</f>
        <v>0</v>
      </c>
      <c r="AT53" s="86">
        <f>AS53+'Charges variables'!AT32-'Charges variables'!AT14</f>
        <v>0</v>
      </c>
      <c r="AU53" s="86">
        <f>AT53+'Charges variables'!AU32-'Charges variables'!AU14</f>
        <v>0</v>
      </c>
      <c r="AV53" s="86">
        <f>AU53+'Charges variables'!AV32-'Charges variables'!AV14</f>
        <v>0</v>
      </c>
      <c r="AW53" s="86">
        <f>AV53+'Charges variables'!AW32-'Charges variables'!AW14</f>
        <v>0</v>
      </c>
      <c r="AX53" s="86">
        <f>AW53+'Charges variables'!AX32-'Charges variables'!AX14</f>
        <v>0</v>
      </c>
      <c r="AY53" s="86">
        <f>AX53+'Charges variables'!AY32-'Charges variables'!AY14</f>
        <v>0</v>
      </c>
      <c r="AZ53" s="86">
        <f>AY53+'Charges variables'!AZ32-'Charges variables'!AZ14</f>
        <v>0</v>
      </c>
      <c r="BA53" s="86">
        <f>AZ53+'Charges variables'!BA32-'Charges variables'!BA14</f>
        <v>0</v>
      </c>
      <c r="BB53" s="86">
        <f>BA53+'Charges variables'!BB32-'Charges variables'!BB14</f>
        <v>0</v>
      </c>
      <c r="BC53" s="86">
        <f>BB53+'Charges variables'!BC32-'Charges variables'!BC14</f>
        <v>0</v>
      </c>
      <c r="BD53" s="86">
        <f>BC53+'Charges variables'!BD32-'Charges variables'!BD14</f>
        <v>0</v>
      </c>
      <c r="BE53" s="86">
        <f>BD53+'Charges variables'!BE32-'Charges variables'!BE14</f>
        <v>0</v>
      </c>
      <c r="BF53" s="86">
        <f>BE53+'Charges variables'!BF32-'Charges variables'!BF14</f>
        <v>0</v>
      </c>
      <c r="BG53" s="86">
        <f>BF53+'Charges variables'!BG32-'Charges variables'!BG14</f>
        <v>0</v>
      </c>
      <c r="BH53" s="86">
        <f>BG53+'Charges variables'!BH32-'Charges variables'!BH14</f>
        <v>0</v>
      </c>
      <c r="BI53" s="86">
        <f>BH53+'Charges variables'!BI32-'Charges variables'!BI14</f>
        <v>0</v>
      </c>
      <c r="BJ53" s="86">
        <f>BI53+'Charges variables'!BJ32-'Charges variables'!BJ14</f>
        <v>0</v>
      </c>
      <c r="BK53" s="86">
        <f>BJ53+'Charges variables'!BK32-'Charges variables'!BK14</f>
        <v>0</v>
      </c>
      <c r="BL53" s="8"/>
    </row>
    <row r="54" spans="2:64" ht="14.25" customHeight="1" x14ac:dyDescent="0.3">
      <c r="B54" s="5"/>
      <c r="C54" s="85">
        <f>CONFIG!$C$20</f>
        <v>0</v>
      </c>
      <c r="D54" s="86">
        <f>'Charges variables'!D33-'Charges variables'!D15</f>
        <v>0</v>
      </c>
      <c r="E54" s="86">
        <f>D54+'Charges variables'!E33-'Charges variables'!E15</f>
        <v>0</v>
      </c>
      <c r="F54" s="86">
        <f>E54+'Charges variables'!F33-'Charges variables'!F15</f>
        <v>0</v>
      </c>
      <c r="G54" s="86">
        <f>F54+'Charges variables'!G33-'Charges variables'!G15</f>
        <v>0</v>
      </c>
      <c r="H54" s="86">
        <f>G54+'Charges variables'!H33-'Charges variables'!H15</f>
        <v>0</v>
      </c>
      <c r="I54" s="86">
        <f>H54+'Charges variables'!I33-'Charges variables'!I15</f>
        <v>0</v>
      </c>
      <c r="J54" s="86">
        <f>I54+'Charges variables'!J33-'Charges variables'!J15</f>
        <v>0</v>
      </c>
      <c r="K54" s="86">
        <f>J54+'Charges variables'!K33-'Charges variables'!K15</f>
        <v>0</v>
      </c>
      <c r="L54" s="86">
        <f>K54+'Charges variables'!L33-'Charges variables'!L15</f>
        <v>0</v>
      </c>
      <c r="M54" s="86">
        <f>L54+'Charges variables'!M33-'Charges variables'!M15</f>
        <v>0</v>
      </c>
      <c r="N54" s="86">
        <f>M54+'Charges variables'!N33-'Charges variables'!N15</f>
        <v>0</v>
      </c>
      <c r="O54" s="86">
        <f>N54+'Charges variables'!O33-'Charges variables'!O15</f>
        <v>0</v>
      </c>
      <c r="P54" s="86">
        <f>O54+'Charges variables'!P33-'Charges variables'!P15</f>
        <v>0</v>
      </c>
      <c r="Q54" s="86">
        <f>P54+'Charges variables'!Q33-'Charges variables'!Q15</f>
        <v>0</v>
      </c>
      <c r="R54" s="86">
        <f>Q54+'Charges variables'!R33-'Charges variables'!R15</f>
        <v>0</v>
      </c>
      <c r="S54" s="86">
        <f>R54+'Charges variables'!S33-'Charges variables'!S15</f>
        <v>0</v>
      </c>
      <c r="T54" s="86">
        <f>S54+'Charges variables'!T33-'Charges variables'!T15</f>
        <v>0</v>
      </c>
      <c r="U54" s="86">
        <f>T54+'Charges variables'!U33-'Charges variables'!U15</f>
        <v>0</v>
      </c>
      <c r="V54" s="86">
        <f>U54+'Charges variables'!V33-'Charges variables'!V15</f>
        <v>0</v>
      </c>
      <c r="W54" s="86">
        <f>V54+'Charges variables'!W33-'Charges variables'!W15</f>
        <v>0</v>
      </c>
      <c r="X54" s="86">
        <f>W54+'Charges variables'!X33-'Charges variables'!X15</f>
        <v>0</v>
      </c>
      <c r="Y54" s="86">
        <f>X54+'Charges variables'!Y33-'Charges variables'!Y15</f>
        <v>0</v>
      </c>
      <c r="Z54" s="86">
        <f>Y54+'Charges variables'!Z33-'Charges variables'!Z15</f>
        <v>0</v>
      </c>
      <c r="AA54" s="86">
        <f>Z54+'Charges variables'!AA33-'Charges variables'!AA15</f>
        <v>0</v>
      </c>
      <c r="AB54" s="86">
        <f>AA54+'Charges variables'!AB33-'Charges variables'!AB15</f>
        <v>0</v>
      </c>
      <c r="AC54" s="86">
        <f>AB54+'Charges variables'!AC33-'Charges variables'!AC15</f>
        <v>0</v>
      </c>
      <c r="AD54" s="86">
        <f>AC54+'Charges variables'!AD33-'Charges variables'!AD15</f>
        <v>0</v>
      </c>
      <c r="AE54" s="86">
        <f>AD54+'Charges variables'!AE33-'Charges variables'!AE15</f>
        <v>0</v>
      </c>
      <c r="AF54" s="86">
        <f>AE54+'Charges variables'!AF33-'Charges variables'!AF15</f>
        <v>0</v>
      </c>
      <c r="AG54" s="86">
        <f>AF54+'Charges variables'!AG33-'Charges variables'!AG15</f>
        <v>0</v>
      </c>
      <c r="AH54" s="86">
        <f>AG54+'Charges variables'!AH33-'Charges variables'!AH15</f>
        <v>0</v>
      </c>
      <c r="AI54" s="86">
        <f>AH54+'Charges variables'!AI33-'Charges variables'!AI15</f>
        <v>0</v>
      </c>
      <c r="AJ54" s="86">
        <f>AI54+'Charges variables'!AJ33-'Charges variables'!AJ15</f>
        <v>0</v>
      </c>
      <c r="AK54" s="86">
        <f>AJ54+'Charges variables'!AK33-'Charges variables'!AK15</f>
        <v>0</v>
      </c>
      <c r="AL54" s="86">
        <f>AK54+'Charges variables'!AL33-'Charges variables'!AL15</f>
        <v>0</v>
      </c>
      <c r="AM54" s="86">
        <f>AL54+'Charges variables'!AM33-'Charges variables'!AM15</f>
        <v>0</v>
      </c>
      <c r="AN54" s="86">
        <f>AM54+'Charges variables'!AN33-'Charges variables'!AN15</f>
        <v>0</v>
      </c>
      <c r="AO54" s="86">
        <f>AN54+'Charges variables'!AO33-'Charges variables'!AO15</f>
        <v>0</v>
      </c>
      <c r="AP54" s="86">
        <f>AO54+'Charges variables'!AP33-'Charges variables'!AP15</f>
        <v>0</v>
      </c>
      <c r="AQ54" s="86">
        <f>AP54+'Charges variables'!AQ33-'Charges variables'!AQ15</f>
        <v>0</v>
      </c>
      <c r="AR54" s="86">
        <f>AQ54+'Charges variables'!AR33-'Charges variables'!AR15</f>
        <v>0</v>
      </c>
      <c r="AS54" s="86">
        <f>AR54+'Charges variables'!AS33-'Charges variables'!AS15</f>
        <v>0</v>
      </c>
      <c r="AT54" s="86">
        <f>AS54+'Charges variables'!AT33-'Charges variables'!AT15</f>
        <v>0</v>
      </c>
      <c r="AU54" s="86">
        <f>AT54+'Charges variables'!AU33-'Charges variables'!AU15</f>
        <v>0</v>
      </c>
      <c r="AV54" s="86">
        <f>AU54+'Charges variables'!AV33-'Charges variables'!AV15</f>
        <v>0</v>
      </c>
      <c r="AW54" s="86">
        <f>AV54+'Charges variables'!AW33-'Charges variables'!AW15</f>
        <v>0</v>
      </c>
      <c r="AX54" s="86">
        <f>AW54+'Charges variables'!AX33-'Charges variables'!AX15</f>
        <v>0</v>
      </c>
      <c r="AY54" s="86">
        <f>AX54+'Charges variables'!AY33-'Charges variables'!AY15</f>
        <v>0</v>
      </c>
      <c r="AZ54" s="86">
        <f>AY54+'Charges variables'!AZ33-'Charges variables'!AZ15</f>
        <v>0</v>
      </c>
      <c r="BA54" s="86">
        <f>AZ54+'Charges variables'!BA33-'Charges variables'!BA15</f>
        <v>0</v>
      </c>
      <c r="BB54" s="86">
        <f>BA54+'Charges variables'!BB33-'Charges variables'!BB15</f>
        <v>0</v>
      </c>
      <c r="BC54" s="86">
        <f>BB54+'Charges variables'!BC33-'Charges variables'!BC15</f>
        <v>0</v>
      </c>
      <c r="BD54" s="86">
        <f>BC54+'Charges variables'!BD33-'Charges variables'!BD15</f>
        <v>0</v>
      </c>
      <c r="BE54" s="86">
        <f>BD54+'Charges variables'!BE33-'Charges variables'!BE15</f>
        <v>0</v>
      </c>
      <c r="BF54" s="86">
        <f>BE54+'Charges variables'!BF33-'Charges variables'!BF15</f>
        <v>0</v>
      </c>
      <c r="BG54" s="86">
        <f>BF54+'Charges variables'!BG33-'Charges variables'!BG15</f>
        <v>0</v>
      </c>
      <c r="BH54" s="86">
        <f>BG54+'Charges variables'!BH33-'Charges variables'!BH15</f>
        <v>0</v>
      </c>
      <c r="BI54" s="86">
        <f>BH54+'Charges variables'!BI33-'Charges variables'!BI15</f>
        <v>0</v>
      </c>
      <c r="BJ54" s="86">
        <f>BI54+'Charges variables'!BJ33-'Charges variables'!BJ15</f>
        <v>0</v>
      </c>
      <c r="BK54" s="86">
        <f>BJ54+'Charges variables'!BK33-'Charges variables'!BK15</f>
        <v>0</v>
      </c>
      <c r="BL54" s="8"/>
    </row>
    <row r="55" spans="2:64" ht="14.25" customHeight="1" x14ac:dyDescent="0.3">
      <c r="B55" s="5"/>
      <c r="C55" s="85">
        <f>CONFIG!$C$21</f>
        <v>0</v>
      </c>
      <c r="D55" s="86">
        <f>'Charges variables'!D34-'Charges variables'!D16</f>
        <v>0</v>
      </c>
      <c r="E55" s="86">
        <f>D55+'Charges variables'!E34-'Charges variables'!E16</f>
        <v>0</v>
      </c>
      <c r="F55" s="86">
        <f>E55+'Charges variables'!F34-'Charges variables'!F16</f>
        <v>0</v>
      </c>
      <c r="G55" s="86">
        <f>F55+'Charges variables'!G34-'Charges variables'!G16</f>
        <v>0</v>
      </c>
      <c r="H55" s="86">
        <f>G55+'Charges variables'!H34-'Charges variables'!H16</f>
        <v>0</v>
      </c>
      <c r="I55" s="86">
        <f>H55+'Charges variables'!I34-'Charges variables'!I16</f>
        <v>0</v>
      </c>
      <c r="J55" s="86">
        <f>I55+'Charges variables'!J34-'Charges variables'!J16</f>
        <v>0</v>
      </c>
      <c r="K55" s="86">
        <f>J55+'Charges variables'!K34-'Charges variables'!K16</f>
        <v>0</v>
      </c>
      <c r="L55" s="86">
        <f>K55+'Charges variables'!L34-'Charges variables'!L16</f>
        <v>0</v>
      </c>
      <c r="M55" s="86">
        <f>L55+'Charges variables'!M34-'Charges variables'!M16</f>
        <v>0</v>
      </c>
      <c r="N55" s="86">
        <f>M55+'Charges variables'!N34-'Charges variables'!N16</f>
        <v>0</v>
      </c>
      <c r="O55" s="86">
        <f>N55+'Charges variables'!O34-'Charges variables'!O16</f>
        <v>0</v>
      </c>
      <c r="P55" s="86">
        <f>O55+'Charges variables'!P34-'Charges variables'!P16</f>
        <v>0</v>
      </c>
      <c r="Q55" s="86">
        <f>P55+'Charges variables'!Q34-'Charges variables'!Q16</f>
        <v>0</v>
      </c>
      <c r="R55" s="86">
        <f>Q55+'Charges variables'!R34-'Charges variables'!R16</f>
        <v>0</v>
      </c>
      <c r="S55" s="86">
        <f>R55+'Charges variables'!S34-'Charges variables'!S16</f>
        <v>0</v>
      </c>
      <c r="T55" s="86">
        <f>S55+'Charges variables'!T34-'Charges variables'!T16</f>
        <v>0</v>
      </c>
      <c r="U55" s="86">
        <f>T55+'Charges variables'!U34-'Charges variables'!U16</f>
        <v>0</v>
      </c>
      <c r="V55" s="86">
        <f>U55+'Charges variables'!V34-'Charges variables'!V16</f>
        <v>0</v>
      </c>
      <c r="W55" s="86">
        <f>V55+'Charges variables'!W34-'Charges variables'!W16</f>
        <v>0</v>
      </c>
      <c r="X55" s="86">
        <f>W55+'Charges variables'!X34-'Charges variables'!X16</f>
        <v>0</v>
      </c>
      <c r="Y55" s="86">
        <f>X55+'Charges variables'!Y34-'Charges variables'!Y16</f>
        <v>0</v>
      </c>
      <c r="Z55" s="86">
        <f>Y55+'Charges variables'!Z34-'Charges variables'!Z16</f>
        <v>0</v>
      </c>
      <c r="AA55" s="86">
        <f>Z55+'Charges variables'!AA34-'Charges variables'!AA16</f>
        <v>0</v>
      </c>
      <c r="AB55" s="86">
        <f>AA55+'Charges variables'!AB34-'Charges variables'!AB16</f>
        <v>0</v>
      </c>
      <c r="AC55" s="86">
        <f>AB55+'Charges variables'!AC34-'Charges variables'!AC16</f>
        <v>0</v>
      </c>
      <c r="AD55" s="86">
        <f>AC55+'Charges variables'!AD34-'Charges variables'!AD16</f>
        <v>0</v>
      </c>
      <c r="AE55" s="86">
        <f>AD55+'Charges variables'!AE34-'Charges variables'!AE16</f>
        <v>0</v>
      </c>
      <c r="AF55" s="86">
        <f>AE55+'Charges variables'!AF34-'Charges variables'!AF16</f>
        <v>0</v>
      </c>
      <c r="AG55" s="86">
        <f>AF55+'Charges variables'!AG34-'Charges variables'!AG16</f>
        <v>0</v>
      </c>
      <c r="AH55" s="86">
        <f>AG55+'Charges variables'!AH34-'Charges variables'!AH16</f>
        <v>0</v>
      </c>
      <c r="AI55" s="86">
        <f>AH55+'Charges variables'!AI34-'Charges variables'!AI16</f>
        <v>0</v>
      </c>
      <c r="AJ55" s="86">
        <f>AI55+'Charges variables'!AJ34-'Charges variables'!AJ16</f>
        <v>0</v>
      </c>
      <c r="AK55" s="86">
        <f>AJ55+'Charges variables'!AK34-'Charges variables'!AK16</f>
        <v>0</v>
      </c>
      <c r="AL55" s="86">
        <f>AK55+'Charges variables'!AL34-'Charges variables'!AL16</f>
        <v>0</v>
      </c>
      <c r="AM55" s="86">
        <f>AL55+'Charges variables'!AM34-'Charges variables'!AM16</f>
        <v>0</v>
      </c>
      <c r="AN55" s="86">
        <f>AM55+'Charges variables'!AN34-'Charges variables'!AN16</f>
        <v>0</v>
      </c>
      <c r="AO55" s="86">
        <f>AN55+'Charges variables'!AO34-'Charges variables'!AO16</f>
        <v>0</v>
      </c>
      <c r="AP55" s="86">
        <f>AO55+'Charges variables'!AP34-'Charges variables'!AP16</f>
        <v>0</v>
      </c>
      <c r="AQ55" s="86">
        <f>AP55+'Charges variables'!AQ34-'Charges variables'!AQ16</f>
        <v>0</v>
      </c>
      <c r="AR55" s="86">
        <f>AQ55+'Charges variables'!AR34-'Charges variables'!AR16</f>
        <v>0</v>
      </c>
      <c r="AS55" s="86">
        <f>AR55+'Charges variables'!AS34-'Charges variables'!AS16</f>
        <v>0</v>
      </c>
      <c r="AT55" s="86">
        <f>AS55+'Charges variables'!AT34-'Charges variables'!AT16</f>
        <v>0</v>
      </c>
      <c r="AU55" s="86">
        <f>AT55+'Charges variables'!AU34-'Charges variables'!AU16</f>
        <v>0</v>
      </c>
      <c r="AV55" s="86">
        <f>AU55+'Charges variables'!AV34-'Charges variables'!AV16</f>
        <v>0</v>
      </c>
      <c r="AW55" s="86">
        <f>AV55+'Charges variables'!AW34-'Charges variables'!AW16</f>
        <v>0</v>
      </c>
      <c r="AX55" s="86">
        <f>AW55+'Charges variables'!AX34-'Charges variables'!AX16</f>
        <v>0</v>
      </c>
      <c r="AY55" s="86">
        <f>AX55+'Charges variables'!AY34-'Charges variables'!AY16</f>
        <v>0</v>
      </c>
      <c r="AZ55" s="86">
        <f>AY55+'Charges variables'!AZ34-'Charges variables'!AZ16</f>
        <v>0</v>
      </c>
      <c r="BA55" s="86">
        <f>AZ55+'Charges variables'!BA34-'Charges variables'!BA16</f>
        <v>0</v>
      </c>
      <c r="BB55" s="86">
        <f>BA55+'Charges variables'!BB34-'Charges variables'!BB16</f>
        <v>0</v>
      </c>
      <c r="BC55" s="86">
        <f>BB55+'Charges variables'!BC34-'Charges variables'!BC16</f>
        <v>0</v>
      </c>
      <c r="BD55" s="86">
        <f>BC55+'Charges variables'!BD34-'Charges variables'!BD16</f>
        <v>0</v>
      </c>
      <c r="BE55" s="86">
        <f>BD55+'Charges variables'!BE34-'Charges variables'!BE16</f>
        <v>0</v>
      </c>
      <c r="BF55" s="86">
        <f>BE55+'Charges variables'!BF34-'Charges variables'!BF16</f>
        <v>0</v>
      </c>
      <c r="BG55" s="86">
        <f>BF55+'Charges variables'!BG34-'Charges variables'!BG16</f>
        <v>0</v>
      </c>
      <c r="BH55" s="86">
        <f>BG55+'Charges variables'!BH34-'Charges variables'!BH16</f>
        <v>0</v>
      </c>
      <c r="BI55" s="86">
        <f>BH55+'Charges variables'!BI34-'Charges variables'!BI16</f>
        <v>0</v>
      </c>
      <c r="BJ55" s="86">
        <f>BI55+'Charges variables'!BJ34-'Charges variables'!BJ16</f>
        <v>0</v>
      </c>
      <c r="BK55" s="86">
        <f>BJ55+'Charges variables'!BK34-'Charges variables'!BK16</f>
        <v>0</v>
      </c>
      <c r="BL55" s="8"/>
    </row>
    <row r="56" spans="2:64" ht="14.25" customHeight="1" x14ac:dyDescent="0.3">
      <c r="B56" s="5"/>
      <c r="C56" s="85">
        <f>CONFIG!$C$22</f>
        <v>0</v>
      </c>
      <c r="D56" s="86">
        <f>'Charges variables'!D35-'Charges variables'!D17</f>
        <v>0</v>
      </c>
      <c r="E56" s="86">
        <f>D56+'Charges variables'!E35-'Charges variables'!E17</f>
        <v>0</v>
      </c>
      <c r="F56" s="86">
        <f>E56+'Charges variables'!F35-'Charges variables'!F17</f>
        <v>0</v>
      </c>
      <c r="G56" s="86">
        <f>F56+'Charges variables'!G35-'Charges variables'!G17</f>
        <v>0</v>
      </c>
      <c r="H56" s="86">
        <f>G56+'Charges variables'!H35-'Charges variables'!H17</f>
        <v>0</v>
      </c>
      <c r="I56" s="86">
        <f>H56+'Charges variables'!I35-'Charges variables'!I17</f>
        <v>0</v>
      </c>
      <c r="J56" s="86">
        <f>I56+'Charges variables'!J35-'Charges variables'!J17</f>
        <v>0</v>
      </c>
      <c r="K56" s="86">
        <f>J56+'Charges variables'!K35-'Charges variables'!K17</f>
        <v>0</v>
      </c>
      <c r="L56" s="86">
        <f>K56+'Charges variables'!L35-'Charges variables'!L17</f>
        <v>0</v>
      </c>
      <c r="M56" s="86">
        <f>L56+'Charges variables'!M35-'Charges variables'!M17</f>
        <v>0</v>
      </c>
      <c r="N56" s="86">
        <f>M56+'Charges variables'!N35-'Charges variables'!N17</f>
        <v>0</v>
      </c>
      <c r="O56" s="86">
        <f>N56+'Charges variables'!O35-'Charges variables'!O17</f>
        <v>0</v>
      </c>
      <c r="P56" s="86">
        <f>O56+'Charges variables'!P35-'Charges variables'!P17</f>
        <v>0</v>
      </c>
      <c r="Q56" s="86">
        <f>P56+'Charges variables'!Q35-'Charges variables'!Q17</f>
        <v>0</v>
      </c>
      <c r="R56" s="86">
        <f>Q56+'Charges variables'!R35-'Charges variables'!R17</f>
        <v>0</v>
      </c>
      <c r="S56" s="86">
        <f>R56+'Charges variables'!S35-'Charges variables'!S17</f>
        <v>0</v>
      </c>
      <c r="T56" s="86">
        <f>S56+'Charges variables'!T35-'Charges variables'!T17</f>
        <v>0</v>
      </c>
      <c r="U56" s="86">
        <f>T56+'Charges variables'!U35-'Charges variables'!U17</f>
        <v>0</v>
      </c>
      <c r="V56" s="86">
        <f>U56+'Charges variables'!V35-'Charges variables'!V17</f>
        <v>0</v>
      </c>
      <c r="W56" s="86">
        <f>V56+'Charges variables'!W35-'Charges variables'!W17</f>
        <v>0</v>
      </c>
      <c r="X56" s="86">
        <f>W56+'Charges variables'!X35-'Charges variables'!X17</f>
        <v>0</v>
      </c>
      <c r="Y56" s="86">
        <f>X56+'Charges variables'!Y35-'Charges variables'!Y17</f>
        <v>0</v>
      </c>
      <c r="Z56" s="86">
        <f>Y56+'Charges variables'!Z35-'Charges variables'!Z17</f>
        <v>0</v>
      </c>
      <c r="AA56" s="86">
        <f>Z56+'Charges variables'!AA35-'Charges variables'!AA17</f>
        <v>0</v>
      </c>
      <c r="AB56" s="86">
        <f>AA56+'Charges variables'!AB35-'Charges variables'!AB17</f>
        <v>0</v>
      </c>
      <c r="AC56" s="86">
        <f>AB56+'Charges variables'!AC35-'Charges variables'!AC17</f>
        <v>0</v>
      </c>
      <c r="AD56" s="86">
        <f>AC56+'Charges variables'!AD35-'Charges variables'!AD17</f>
        <v>0</v>
      </c>
      <c r="AE56" s="86">
        <f>AD56+'Charges variables'!AE35-'Charges variables'!AE17</f>
        <v>0</v>
      </c>
      <c r="AF56" s="86">
        <f>AE56+'Charges variables'!AF35-'Charges variables'!AF17</f>
        <v>0</v>
      </c>
      <c r="AG56" s="86">
        <f>AF56+'Charges variables'!AG35-'Charges variables'!AG17</f>
        <v>0</v>
      </c>
      <c r="AH56" s="86">
        <f>AG56+'Charges variables'!AH35-'Charges variables'!AH17</f>
        <v>0</v>
      </c>
      <c r="AI56" s="86">
        <f>AH56+'Charges variables'!AI35-'Charges variables'!AI17</f>
        <v>0</v>
      </c>
      <c r="AJ56" s="86">
        <f>AI56+'Charges variables'!AJ35-'Charges variables'!AJ17</f>
        <v>0</v>
      </c>
      <c r="AK56" s="86">
        <f>AJ56+'Charges variables'!AK35-'Charges variables'!AK17</f>
        <v>0</v>
      </c>
      <c r="AL56" s="86">
        <f>AK56+'Charges variables'!AL35-'Charges variables'!AL17</f>
        <v>0</v>
      </c>
      <c r="AM56" s="86">
        <f>AL56+'Charges variables'!AM35-'Charges variables'!AM17</f>
        <v>0</v>
      </c>
      <c r="AN56" s="86">
        <f>AM56+'Charges variables'!AN35-'Charges variables'!AN17</f>
        <v>0</v>
      </c>
      <c r="AO56" s="86">
        <f>AN56+'Charges variables'!AO35-'Charges variables'!AO17</f>
        <v>0</v>
      </c>
      <c r="AP56" s="86">
        <f>AO56+'Charges variables'!AP35-'Charges variables'!AP17</f>
        <v>0</v>
      </c>
      <c r="AQ56" s="86">
        <f>AP56+'Charges variables'!AQ35-'Charges variables'!AQ17</f>
        <v>0</v>
      </c>
      <c r="AR56" s="86">
        <f>AQ56+'Charges variables'!AR35-'Charges variables'!AR17</f>
        <v>0</v>
      </c>
      <c r="AS56" s="86">
        <f>AR56+'Charges variables'!AS35-'Charges variables'!AS17</f>
        <v>0</v>
      </c>
      <c r="AT56" s="86">
        <f>AS56+'Charges variables'!AT35-'Charges variables'!AT17</f>
        <v>0</v>
      </c>
      <c r="AU56" s="86">
        <f>AT56+'Charges variables'!AU35-'Charges variables'!AU17</f>
        <v>0</v>
      </c>
      <c r="AV56" s="86">
        <f>AU56+'Charges variables'!AV35-'Charges variables'!AV17</f>
        <v>0</v>
      </c>
      <c r="AW56" s="86">
        <f>AV56+'Charges variables'!AW35-'Charges variables'!AW17</f>
        <v>0</v>
      </c>
      <c r="AX56" s="86">
        <f>AW56+'Charges variables'!AX35-'Charges variables'!AX17</f>
        <v>0</v>
      </c>
      <c r="AY56" s="86">
        <f>AX56+'Charges variables'!AY35-'Charges variables'!AY17</f>
        <v>0</v>
      </c>
      <c r="AZ56" s="86">
        <f>AY56+'Charges variables'!AZ35-'Charges variables'!AZ17</f>
        <v>0</v>
      </c>
      <c r="BA56" s="86">
        <f>AZ56+'Charges variables'!BA35-'Charges variables'!BA17</f>
        <v>0</v>
      </c>
      <c r="BB56" s="86">
        <f>BA56+'Charges variables'!BB35-'Charges variables'!BB17</f>
        <v>0</v>
      </c>
      <c r="BC56" s="86">
        <f>BB56+'Charges variables'!BC35-'Charges variables'!BC17</f>
        <v>0</v>
      </c>
      <c r="BD56" s="86">
        <f>BC56+'Charges variables'!BD35-'Charges variables'!BD17</f>
        <v>0</v>
      </c>
      <c r="BE56" s="86">
        <f>BD56+'Charges variables'!BE35-'Charges variables'!BE17</f>
        <v>0</v>
      </c>
      <c r="BF56" s="86">
        <f>BE56+'Charges variables'!BF35-'Charges variables'!BF17</f>
        <v>0</v>
      </c>
      <c r="BG56" s="86">
        <f>BF56+'Charges variables'!BG35-'Charges variables'!BG17</f>
        <v>0</v>
      </c>
      <c r="BH56" s="86">
        <f>BG56+'Charges variables'!BH35-'Charges variables'!BH17</f>
        <v>0</v>
      </c>
      <c r="BI56" s="86">
        <f>BH56+'Charges variables'!BI35-'Charges variables'!BI17</f>
        <v>0</v>
      </c>
      <c r="BJ56" s="86">
        <f>BI56+'Charges variables'!BJ35-'Charges variables'!BJ17</f>
        <v>0</v>
      </c>
      <c r="BK56" s="86">
        <f>BJ56+'Charges variables'!BK35-'Charges variables'!BK17</f>
        <v>0</v>
      </c>
      <c r="BL56" s="8"/>
    </row>
    <row r="57" spans="2:64" ht="14.25" customHeight="1" x14ac:dyDescent="0.3">
      <c r="B57" s="5"/>
      <c r="C57" s="85">
        <f>CONFIG!$C$23</f>
        <v>0</v>
      </c>
      <c r="D57" s="86">
        <f>'Charges variables'!D36-'Charges variables'!D18</f>
        <v>0</v>
      </c>
      <c r="E57" s="86">
        <f>D57+'Charges variables'!E36-'Charges variables'!E18</f>
        <v>0</v>
      </c>
      <c r="F57" s="86">
        <f>E57+'Charges variables'!F36-'Charges variables'!F18</f>
        <v>0</v>
      </c>
      <c r="G57" s="86">
        <f>F57+'Charges variables'!G36-'Charges variables'!G18</f>
        <v>0</v>
      </c>
      <c r="H57" s="86">
        <f>G57+'Charges variables'!H36-'Charges variables'!H18</f>
        <v>0</v>
      </c>
      <c r="I57" s="86">
        <f>H57+'Charges variables'!I36-'Charges variables'!I18</f>
        <v>0</v>
      </c>
      <c r="J57" s="86">
        <f>I57+'Charges variables'!J36-'Charges variables'!J18</f>
        <v>0</v>
      </c>
      <c r="K57" s="86">
        <f>J57+'Charges variables'!K36-'Charges variables'!K18</f>
        <v>0</v>
      </c>
      <c r="L57" s="86">
        <f>K57+'Charges variables'!L36-'Charges variables'!L18</f>
        <v>0</v>
      </c>
      <c r="M57" s="86">
        <f>L57+'Charges variables'!M36-'Charges variables'!M18</f>
        <v>0</v>
      </c>
      <c r="N57" s="86">
        <f>M57+'Charges variables'!N36-'Charges variables'!N18</f>
        <v>0</v>
      </c>
      <c r="O57" s="86">
        <f>N57+'Charges variables'!O36-'Charges variables'!O18</f>
        <v>0</v>
      </c>
      <c r="P57" s="86">
        <f>O57+'Charges variables'!P36-'Charges variables'!P18</f>
        <v>0</v>
      </c>
      <c r="Q57" s="86">
        <f>P57+'Charges variables'!Q36-'Charges variables'!Q18</f>
        <v>0</v>
      </c>
      <c r="R57" s="86">
        <f>Q57+'Charges variables'!R36-'Charges variables'!R18</f>
        <v>0</v>
      </c>
      <c r="S57" s="86">
        <f>R57+'Charges variables'!S36-'Charges variables'!S18</f>
        <v>0</v>
      </c>
      <c r="T57" s="86">
        <f>S57+'Charges variables'!T36-'Charges variables'!T18</f>
        <v>0</v>
      </c>
      <c r="U57" s="86">
        <f>T57+'Charges variables'!U36-'Charges variables'!U18</f>
        <v>0</v>
      </c>
      <c r="V57" s="86">
        <f>U57+'Charges variables'!V36-'Charges variables'!V18</f>
        <v>0</v>
      </c>
      <c r="W57" s="86">
        <f>V57+'Charges variables'!W36-'Charges variables'!W18</f>
        <v>0</v>
      </c>
      <c r="X57" s="86">
        <f>W57+'Charges variables'!X36-'Charges variables'!X18</f>
        <v>0</v>
      </c>
      <c r="Y57" s="86">
        <f>X57+'Charges variables'!Y36-'Charges variables'!Y18</f>
        <v>0</v>
      </c>
      <c r="Z57" s="86">
        <f>Y57+'Charges variables'!Z36-'Charges variables'!Z18</f>
        <v>0</v>
      </c>
      <c r="AA57" s="86">
        <f>Z57+'Charges variables'!AA36-'Charges variables'!AA18</f>
        <v>0</v>
      </c>
      <c r="AB57" s="86">
        <f>AA57+'Charges variables'!AB36-'Charges variables'!AB18</f>
        <v>0</v>
      </c>
      <c r="AC57" s="86">
        <f>AB57+'Charges variables'!AC36-'Charges variables'!AC18</f>
        <v>0</v>
      </c>
      <c r="AD57" s="86">
        <f>AC57+'Charges variables'!AD36-'Charges variables'!AD18</f>
        <v>0</v>
      </c>
      <c r="AE57" s="86">
        <f>AD57+'Charges variables'!AE36-'Charges variables'!AE18</f>
        <v>0</v>
      </c>
      <c r="AF57" s="86">
        <f>AE57+'Charges variables'!AF36-'Charges variables'!AF18</f>
        <v>0</v>
      </c>
      <c r="AG57" s="86">
        <f>AF57+'Charges variables'!AG36-'Charges variables'!AG18</f>
        <v>0</v>
      </c>
      <c r="AH57" s="86">
        <f>AG57+'Charges variables'!AH36-'Charges variables'!AH18</f>
        <v>0</v>
      </c>
      <c r="AI57" s="86">
        <f>AH57+'Charges variables'!AI36-'Charges variables'!AI18</f>
        <v>0</v>
      </c>
      <c r="AJ57" s="86">
        <f>AI57+'Charges variables'!AJ36-'Charges variables'!AJ18</f>
        <v>0</v>
      </c>
      <c r="AK57" s="86">
        <f>AJ57+'Charges variables'!AK36-'Charges variables'!AK18</f>
        <v>0</v>
      </c>
      <c r="AL57" s="86">
        <f>AK57+'Charges variables'!AL36-'Charges variables'!AL18</f>
        <v>0</v>
      </c>
      <c r="AM57" s="86">
        <f>AL57+'Charges variables'!AM36-'Charges variables'!AM18</f>
        <v>0</v>
      </c>
      <c r="AN57" s="86">
        <f>AM57+'Charges variables'!AN36-'Charges variables'!AN18</f>
        <v>0</v>
      </c>
      <c r="AO57" s="86">
        <f>AN57+'Charges variables'!AO36-'Charges variables'!AO18</f>
        <v>0</v>
      </c>
      <c r="AP57" s="86">
        <f>AO57+'Charges variables'!AP36-'Charges variables'!AP18</f>
        <v>0</v>
      </c>
      <c r="AQ57" s="86">
        <f>AP57+'Charges variables'!AQ36-'Charges variables'!AQ18</f>
        <v>0</v>
      </c>
      <c r="AR57" s="86">
        <f>AQ57+'Charges variables'!AR36-'Charges variables'!AR18</f>
        <v>0</v>
      </c>
      <c r="AS57" s="86">
        <f>AR57+'Charges variables'!AS36-'Charges variables'!AS18</f>
        <v>0</v>
      </c>
      <c r="AT57" s="86">
        <f>AS57+'Charges variables'!AT36-'Charges variables'!AT18</f>
        <v>0</v>
      </c>
      <c r="AU57" s="86">
        <f>AT57+'Charges variables'!AU36-'Charges variables'!AU18</f>
        <v>0</v>
      </c>
      <c r="AV57" s="86">
        <f>AU57+'Charges variables'!AV36-'Charges variables'!AV18</f>
        <v>0</v>
      </c>
      <c r="AW57" s="86">
        <f>AV57+'Charges variables'!AW36-'Charges variables'!AW18</f>
        <v>0</v>
      </c>
      <c r="AX57" s="86">
        <f>AW57+'Charges variables'!AX36-'Charges variables'!AX18</f>
        <v>0</v>
      </c>
      <c r="AY57" s="86">
        <f>AX57+'Charges variables'!AY36-'Charges variables'!AY18</f>
        <v>0</v>
      </c>
      <c r="AZ57" s="86">
        <f>AY57+'Charges variables'!AZ36-'Charges variables'!AZ18</f>
        <v>0</v>
      </c>
      <c r="BA57" s="86">
        <f>AZ57+'Charges variables'!BA36-'Charges variables'!BA18</f>
        <v>0</v>
      </c>
      <c r="BB57" s="86">
        <f>BA57+'Charges variables'!BB36-'Charges variables'!BB18</f>
        <v>0</v>
      </c>
      <c r="BC57" s="86">
        <f>BB57+'Charges variables'!BC36-'Charges variables'!BC18</f>
        <v>0</v>
      </c>
      <c r="BD57" s="86">
        <f>BC57+'Charges variables'!BD36-'Charges variables'!BD18</f>
        <v>0</v>
      </c>
      <c r="BE57" s="86">
        <f>BD57+'Charges variables'!BE36-'Charges variables'!BE18</f>
        <v>0</v>
      </c>
      <c r="BF57" s="86">
        <f>BE57+'Charges variables'!BF36-'Charges variables'!BF18</f>
        <v>0</v>
      </c>
      <c r="BG57" s="86">
        <f>BF57+'Charges variables'!BG36-'Charges variables'!BG18</f>
        <v>0</v>
      </c>
      <c r="BH57" s="86">
        <f>BG57+'Charges variables'!BH36-'Charges variables'!BH18</f>
        <v>0</v>
      </c>
      <c r="BI57" s="86">
        <f>BH57+'Charges variables'!BI36-'Charges variables'!BI18</f>
        <v>0</v>
      </c>
      <c r="BJ57" s="86">
        <f>BI57+'Charges variables'!BJ36-'Charges variables'!BJ18</f>
        <v>0</v>
      </c>
      <c r="BK57" s="86">
        <f>BJ57+'Charges variables'!BK36-'Charges variables'!BK18</f>
        <v>0</v>
      </c>
      <c r="BL57" s="8"/>
    </row>
    <row r="58" spans="2:64" ht="14.25" customHeight="1" x14ac:dyDescent="0.3">
      <c r="B58" s="5"/>
      <c r="C58" s="85">
        <f>CONFIG!$C$24</f>
        <v>0</v>
      </c>
      <c r="D58" s="86">
        <f>'Charges variables'!D37-'Charges variables'!D19</f>
        <v>0</v>
      </c>
      <c r="E58" s="86">
        <f>D58+'Charges variables'!E37-'Charges variables'!E19</f>
        <v>0</v>
      </c>
      <c r="F58" s="86">
        <f>E58+'Charges variables'!F37-'Charges variables'!F19</f>
        <v>0</v>
      </c>
      <c r="G58" s="86">
        <f>F58+'Charges variables'!G37-'Charges variables'!G19</f>
        <v>0</v>
      </c>
      <c r="H58" s="86">
        <f>G58+'Charges variables'!H37-'Charges variables'!H19</f>
        <v>0</v>
      </c>
      <c r="I58" s="86">
        <f>H58+'Charges variables'!I37-'Charges variables'!I19</f>
        <v>0</v>
      </c>
      <c r="J58" s="86">
        <f>I58+'Charges variables'!J37-'Charges variables'!J19</f>
        <v>0</v>
      </c>
      <c r="K58" s="86">
        <f>J58+'Charges variables'!K37-'Charges variables'!K19</f>
        <v>0</v>
      </c>
      <c r="L58" s="86">
        <f>K58+'Charges variables'!L37-'Charges variables'!L19</f>
        <v>0</v>
      </c>
      <c r="M58" s="86">
        <f>L58+'Charges variables'!M37-'Charges variables'!M19</f>
        <v>0</v>
      </c>
      <c r="N58" s="86">
        <f>M58+'Charges variables'!N37-'Charges variables'!N19</f>
        <v>0</v>
      </c>
      <c r="O58" s="86">
        <f>N58+'Charges variables'!O37-'Charges variables'!O19</f>
        <v>0</v>
      </c>
      <c r="P58" s="86">
        <f>O58+'Charges variables'!P37-'Charges variables'!P19</f>
        <v>0</v>
      </c>
      <c r="Q58" s="86">
        <f>P58+'Charges variables'!Q37-'Charges variables'!Q19</f>
        <v>0</v>
      </c>
      <c r="R58" s="86">
        <f>Q58+'Charges variables'!R37-'Charges variables'!R19</f>
        <v>0</v>
      </c>
      <c r="S58" s="86">
        <f>R58+'Charges variables'!S37-'Charges variables'!S19</f>
        <v>0</v>
      </c>
      <c r="T58" s="86">
        <f>S58+'Charges variables'!T37-'Charges variables'!T19</f>
        <v>0</v>
      </c>
      <c r="U58" s="86">
        <f>T58+'Charges variables'!U37-'Charges variables'!U19</f>
        <v>0</v>
      </c>
      <c r="V58" s="86">
        <f>U58+'Charges variables'!V37-'Charges variables'!V19</f>
        <v>0</v>
      </c>
      <c r="W58" s="86">
        <f>V58+'Charges variables'!W37-'Charges variables'!W19</f>
        <v>0</v>
      </c>
      <c r="X58" s="86">
        <f>W58+'Charges variables'!X37-'Charges variables'!X19</f>
        <v>0</v>
      </c>
      <c r="Y58" s="86">
        <f>X58+'Charges variables'!Y37-'Charges variables'!Y19</f>
        <v>0</v>
      </c>
      <c r="Z58" s="86">
        <f>Y58+'Charges variables'!Z37-'Charges variables'!Z19</f>
        <v>0</v>
      </c>
      <c r="AA58" s="86">
        <f>Z58+'Charges variables'!AA37-'Charges variables'!AA19</f>
        <v>0</v>
      </c>
      <c r="AB58" s="86">
        <f>AA58+'Charges variables'!AB37-'Charges variables'!AB19</f>
        <v>0</v>
      </c>
      <c r="AC58" s="86">
        <f>AB58+'Charges variables'!AC37-'Charges variables'!AC19</f>
        <v>0</v>
      </c>
      <c r="AD58" s="86">
        <f>AC58+'Charges variables'!AD37-'Charges variables'!AD19</f>
        <v>0</v>
      </c>
      <c r="AE58" s="86">
        <f>AD58+'Charges variables'!AE37-'Charges variables'!AE19</f>
        <v>0</v>
      </c>
      <c r="AF58" s="86">
        <f>AE58+'Charges variables'!AF37-'Charges variables'!AF19</f>
        <v>0</v>
      </c>
      <c r="AG58" s="86">
        <f>AF58+'Charges variables'!AG37-'Charges variables'!AG19</f>
        <v>0</v>
      </c>
      <c r="AH58" s="86">
        <f>AG58+'Charges variables'!AH37-'Charges variables'!AH19</f>
        <v>0</v>
      </c>
      <c r="AI58" s="86">
        <f>AH58+'Charges variables'!AI37-'Charges variables'!AI19</f>
        <v>0</v>
      </c>
      <c r="AJ58" s="86">
        <f>AI58+'Charges variables'!AJ37-'Charges variables'!AJ19</f>
        <v>0</v>
      </c>
      <c r="AK58" s="86">
        <f>AJ58+'Charges variables'!AK37-'Charges variables'!AK19</f>
        <v>0</v>
      </c>
      <c r="AL58" s="86">
        <f>AK58+'Charges variables'!AL37-'Charges variables'!AL19</f>
        <v>0</v>
      </c>
      <c r="AM58" s="86">
        <f>AL58+'Charges variables'!AM37-'Charges variables'!AM19</f>
        <v>0</v>
      </c>
      <c r="AN58" s="86">
        <f>AM58+'Charges variables'!AN37-'Charges variables'!AN19</f>
        <v>0</v>
      </c>
      <c r="AO58" s="86">
        <f>AN58+'Charges variables'!AO37-'Charges variables'!AO19</f>
        <v>0</v>
      </c>
      <c r="AP58" s="86">
        <f>AO58+'Charges variables'!AP37-'Charges variables'!AP19</f>
        <v>0</v>
      </c>
      <c r="AQ58" s="86">
        <f>AP58+'Charges variables'!AQ37-'Charges variables'!AQ19</f>
        <v>0</v>
      </c>
      <c r="AR58" s="86">
        <f>AQ58+'Charges variables'!AR37-'Charges variables'!AR19</f>
        <v>0</v>
      </c>
      <c r="AS58" s="86">
        <f>AR58+'Charges variables'!AS37-'Charges variables'!AS19</f>
        <v>0</v>
      </c>
      <c r="AT58" s="86">
        <f>AS58+'Charges variables'!AT37-'Charges variables'!AT19</f>
        <v>0</v>
      </c>
      <c r="AU58" s="86">
        <f>AT58+'Charges variables'!AU37-'Charges variables'!AU19</f>
        <v>0</v>
      </c>
      <c r="AV58" s="86">
        <f>AU58+'Charges variables'!AV37-'Charges variables'!AV19</f>
        <v>0</v>
      </c>
      <c r="AW58" s="86">
        <f>AV58+'Charges variables'!AW37-'Charges variables'!AW19</f>
        <v>0</v>
      </c>
      <c r="AX58" s="86">
        <f>AW58+'Charges variables'!AX37-'Charges variables'!AX19</f>
        <v>0</v>
      </c>
      <c r="AY58" s="86">
        <f>AX58+'Charges variables'!AY37-'Charges variables'!AY19</f>
        <v>0</v>
      </c>
      <c r="AZ58" s="86">
        <f>AY58+'Charges variables'!AZ37-'Charges variables'!AZ19</f>
        <v>0</v>
      </c>
      <c r="BA58" s="86">
        <f>AZ58+'Charges variables'!BA37-'Charges variables'!BA19</f>
        <v>0</v>
      </c>
      <c r="BB58" s="86">
        <f>BA58+'Charges variables'!BB37-'Charges variables'!BB19</f>
        <v>0</v>
      </c>
      <c r="BC58" s="86">
        <f>BB58+'Charges variables'!BC37-'Charges variables'!BC19</f>
        <v>0</v>
      </c>
      <c r="BD58" s="86">
        <f>BC58+'Charges variables'!BD37-'Charges variables'!BD19</f>
        <v>0</v>
      </c>
      <c r="BE58" s="86">
        <f>BD58+'Charges variables'!BE37-'Charges variables'!BE19</f>
        <v>0</v>
      </c>
      <c r="BF58" s="86">
        <f>BE58+'Charges variables'!BF37-'Charges variables'!BF19</f>
        <v>0</v>
      </c>
      <c r="BG58" s="86">
        <f>BF58+'Charges variables'!BG37-'Charges variables'!BG19</f>
        <v>0</v>
      </c>
      <c r="BH58" s="86">
        <f>BG58+'Charges variables'!BH37-'Charges variables'!BH19</f>
        <v>0</v>
      </c>
      <c r="BI58" s="86">
        <f>BH58+'Charges variables'!BI37-'Charges variables'!BI19</f>
        <v>0</v>
      </c>
      <c r="BJ58" s="86">
        <f>BI58+'Charges variables'!BJ37-'Charges variables'!BJ19</f>
        <v>0</v>
      </c>
      <c r="BK58" s="86">
        <f>BJ58+'Charges variables'!BK37-'Charges variables'!BK19</f>
        <v>0</v>
      </c>
      <c r="BL58" s="8"/>
    </row>
    <row r="59" spans="2:64" ht="14.25" customHeight="1" x14ac:dyDescent="0.3">
      <c r="B59" s="5"/>
      <c r="C59" s="85">
        <f>CONFIG!$C$25</f>
        <v>0</v>
      </c>
      <c r="D59" s="86">
        <f>'Charges variables'!D38-'Charges variables'!D20</f>
        <v>0</v>
      </c>
      <c r="E59" s="86">
        <f>D59+'Charges variables'!E38-'Charges variables'!E20</f>
        <v>0</v>
      </c>
      <c r="F59" s="86">
        <f>E59+'Charges variables'!F38-'Charges variables'!F20</f>
        <v>0</v>
      </c>
      <c r="G59" s="86">
        <f>F59+'Charges variables'!G38-'Charges variables'!G20</f>
        <v>0</v>
      </c>
      <c r="H59" s="86">
        <f>G59+'Charges variables'!H38-'Charges variables'!H20</f>
        <v>0</v>
      </c>
      <c r="I59" s="86">
        <f>H59+'Charges variables'!I38-'Charges variables'!I20</f>
        <v>0</v>
      </c>
      <c r="J59" s="86">
        <f>I59+'Charges variables'!J38-'Charges variables'!J20</f>
        <v>0</v>
      </c>
      <c r="K59" s="86">
        <f>J59+'Charges variables'!K38-'Charges variables'!K20</f>
        <v>0</v>
      </c>
      <c r="L59" s="86">
        <f>K59+'Charges variables'!L38-'Charges variables'!L20</f>
        <v>0</v>
      </c>
      <c r="M59" s="86">
        <f>L59+'Charges variables'!M38-'Charges variables'!M20</f>
        <v>0</v>
      </c>
      <c r="N59" s="86">
        <f>M59+'Charges variables'!N38-'Charges variables'!N20</f>
        <v>0</v>
      </c>
      <c r="O59" s="86">
        <f>N59+'Charges variables'!O38-'Charges variables'!O20</f>
        <v>0</v>
      </c>
      <c r="P59" s="86">
        <f>O59+'Charges variables'!P38-'Charges variables'!P20</f>
        <v>0</v>
      </c>
      <c r="Q59" s="86">
        <f>P59+'Charges variables'!Q38-'Charges variables'!Q20</f>
        <v>0</v>
      </c>
      <c r="R59" s="86">
        <f>Q59+'Charges variables'!R38-'Charges variables'!R20</f>
        <v>0</v>
      </c>
      <c r="S59" s="86">
        <f>R59+'Charges variables'!S38-'Charges variables'!S20</f>
        <v>0</v>
      </c>
      <c r="T59" s="86">
        <f>S59+'Charges variables'!T38-'Charges variables'!T20</f>
        <v>0</v>
      </c>
      <c r="U59" s="86">
        <f>T59+'Charges variables'!U38-'Charges variables'!U20</f>
        <v>0</v>
      </c>
      <c r="V59" s="86">
        <f>U59+'Charges variables'!V38-'Charges variables'!V20</f>
        <v>0</v>
      </c>
      <c r="W59" s="86">
        <f>V59+'Charges variables'!W38-'Charges variables'!W20</f>
        <v>0</v>
      </c>
      <c r="X59" s="86">
        <f>W59+'Charges variables'!X38-'Charges variables'!X20</f>
        <v>0</v>
      </c>
      <c r="Y59" s="86">
        <f>X59+'Charges variables'!Y38-'Charges variables'!Y20</f>
        <v>0</v>
      </c>
      <c r="Z59" s="86">
        <f>Y59+'Charges variables'!Z38-'Charges variables'!Z20</f>
        <v>0</v>
      </c>
      <c r="AA59" s="86">
        <f>Z59+'Charges variables'!AA38-'Charges variables'!AA20</f>
        <v>0</v>
      </c>
      <c r="AB59" s="86">
        <f>AA59+'Charges variables'!AB38-'Charges variables'!AB20</f>
        <v>0</v>
      </c>
      <c r="AC59" s="86">
        <f>AB59+'Charges variables'!AC38-'Charges variables'!AC20</f>
        <v>0</v>
      </c>
      <c r="AD59" s="86">
        <f>AC59+'Charges variables'!AD38-'Charges variables'!AD20</f>
        <v>0</v>
      </c>
      <c r="AE59" s="86">
        <f>AD59+'Charges variables'!AE38-'Charges variables'!AE20</f>
        <v>0</v>
      </c>
      <c r="AF59" s="86">
        <f>AE59+'Charges variables'!AF38-'Charges variables'!AF20</f>
        <v>0</v>
      </c>
      <c r="AG59" s="86">
        <f>AF59+'Charges variables'!AG38-'Charges variables'!AG20</f>
        <v>0</v>
      </c>
      <c r="AH59" s="86">
        <f>AG59+'Charges variables'!AH38-'Charges variables'!AH20</f>
        <v>0</v>
      </c>
      <c r="AI59" s="86">
        <f>AH59+'Charges variables'!AI38-'Charges variables'!AI20</f>
        <v>0</v>
      </c>
      <c r="AJ59" s="86">
        <f>AI59+'Charges variables'!AJ38-'Charges variables'!AJ20</f>
        <v>0</v>
      </c>
      <c r="AK59" s="86">
        <f>AJ59+'Charges variables'!AK38-'Charges variables'!AK20</f>
        <v>0</v>
      </c>
      <c r="AL59" s="86">
        <f>AK59+'Charges variables'!AL38-'Charges variables'!AL20</f>
        <v>0</v>
      </c>
      <c r="AM59" s="86">
        <f>AL59+'Charges variables'!AM38-'Charges variables'!AM20</f>
        <v>0</v>
      </c>
      <c r="AN59" s="86">
        <f>AM59+'Charges variables'!AN38-'Charges variables'!AN20</f>
        <v>0</v>
      </c>
      <c r="AO59" s="86">
        <f>AN59+'Charges variables'!AO38-'Charges variables'!AO20</f>
        <v>0</v>
      </c>
      <c r="AP59" s="86">
        <f>AO59+'Charges variables'!AP38-'Charges variables'!AP20</f>
        <v>0</v>
      </c>
      <c r="AQ59" s="86">
        <f>AP59+'Charges variables'!AQ38-'Charges variables'!AQ20</f>
        <v>0</v>
      </c>
      <c r="AR59" s="86">
        <f>AQ59+'Charges variables'!AR38-'Charges variables'!AR20</f>
        <v>0</v>
      </c>
      <c r="AS59" s="86">
        <f>AR59+'Charges variables'!AS38-'Charges variables'!AS20</f>
        <v>0</v>
      </c>
      <c r="AT59" s="86">
        <f>AS59+'Charges variables'!AT38-'Charges variables'!AT20</f>
        <v>0</v>
      </c>
      <c r="AU59" s="86">
        <f>AT59+'Charges variables'!AU38-'Charges variables'!AU20</f>
        <v>0</v>
      </c>
      <c r="AV59" s="86">
        <f>AU59+'Charges variables'!AV38-'Charges variables'!AV20</f>
        <v>0</v>
      </c>
      <c r="AW59" s="86">
        <f>AV59+'Charges variables'!AW38-'Charges variables'!AW20</f>
        <v>0</v>
      </c>
      <c r="AX59" s="86">
        <f>AW59+'Charges variables'!AX38-'Charges variables'!AX20</f>
        <v>0</v>
      </c>
      <c r="AY59" s="86">
        <f>AX59+'Charges variables'!AY38-'Charges variables'!AY20</f>
        <v>0</v>
      </c>
      <c r="AZ59" s="86">
        <f>AY59+'Charges variables'!AZ38-'Charges variables'!AZ20</f>
        <v>0</v>
      </c>
      <c r="BA59" s="86">
        <f>AZ59+'Charges variables'!BA38-'Charges variables'!BA20</f>
        <v>0</v>
      </c>
      <c r="BB59" s="86">
        <f>BA59+'Charges variables'!BB38-'Charges variables'!BB20</f>
        <v>0</v>
      </c>
      <c r="BC59" s="86">
        <f>BB59+'Charges variables'!BC38-'Charges variables'!BC20</f>
        <v>0</v>
      </c>
      <c r="BD59" s="86">
        <f>BC59+'Charges variables'!BD38-'Charges variables'!BD20</f>
        <v>0</v>
      </c>
      <c r="BE59" s="86">
        <f>BD59+'Charges variables'!BE38-'Charges variables'!BE20</f>
        <v>0</v>
      </c>
      <c r="BF59" s="86">
        <f>BE59+'Charges variables'!BF38-'Charges variables'!BF20</f>
        <v>0</v>
      </c>
      <c r="BG59" s="86">
        <f>BF59+'Charges variables'!BG38-'Charges variables'!BG20</f>
        <v>0</v>
      </c>
      <c r="BH59" s="86">
        <f>BG59+'Charges variables'!BH38-'Charges variables'!BH20</f>
        <v>0</v>
      </c>
      <c r="BI59" s="86">
        <f>BH59+'Charges variables'!BI38-'Charges variables'!BI20</f>
        <v>0</v>
      </c>
      <c r="BJ59" s="86">
        <f>BI59+'Charges variables'!BJ38-'Charges variables'!BJ20</f>
        <v>0</v>
      </c>
      <c r="BK59" s="86">
        <f>BJ59+'Charges variables'!BK38-'Charges variables'!BK20</f>
        <v>0</v>
      </c>
      <c r="BL59" s="8"/>
    </row>
    <row r="60" spans="2:64" ht="14.25" customHeight="1" x14ac:dyDescent="0.3">
      <c r="B60" s="5"/>
      <c r="C60" s="67"/>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8"/>
    </row>
    <row r="61" spans="2:64" ht="14.25" customHeight="1" x14ac:dyDescent="0.3">
      <c r="B61" s="5"/>
      <c r="C61" s="79" t="s">
        <v>121</v>
      </c>
      <c r="D61" s="163">
        <f t="shared" ref="D61:BK61" si="4">SUM(D48:D59)</f>
        <v>0</v>
      </c>
      <c r="E61" s="163">
        <f t="shared" si="4"/>
        <v>0</v>
      </c>
      <c r="F61" s="163">
        <f t="shared" si="4"/>
        <v>0</v>
      </c>
      <c r="G61" s="163">
        <f t="shared" si="4"/>
        <v>0</v>
      </c>
      <c r="H61" s="163">
        <f t="shared" si="4"/>
        <v>0</v>
      </c>
      <c r="I61" s="163">
        <f t="shared" si="4"/>
        <v>0</v>
      </c>
      <c r="J61" s="163">
        <f t="shared" si="4"/>
        <v>0</v>
      </c>
      <c r="K61" s="163">
        <f t="shared" si="4"/>
        <v>0</v>
      </c>
      <c r="L61" s="163">
        <f t="shared" si="4"/>
        <v>0</v>
      </c>
      <c r="M61" s="163">
        <f t="shared" si="4"/>
        <v>0</v>
      </c>
      <c r="N61" s="163">
        <f t="shared" si="4"/>
        <v>0</v>
      </c>
      <c r="O61" s="163">
        <f t="shared" si="4"/>
        <v>0</v>
      </c>
      <c r="P61" s="163">
        <f t="shared" si="4"/>
        <v>0</v>
      </c>
      <c r="Q61" s="163">
        <f t="shared" si="4"/>
        <v>0</v>
      </c>
      <c r="R61" s="163">
        <f t="shared" si="4"/>
        <v>0</v>
      </c>
      <c r="S61" s="163">
        <f t="shared" si="4"/>
        <v>0</v>
      </c>
      <c r="T61" s="163">
        <f t="shared" si="4"/>
        <v>0</v>
      </c>
      <c r="U61" s="163">
        <f t="shared" si="4"/>
        <v>0</v>
      </c>
      <c r="V61" s="163">
        <f t="shared" si="4"/>
        <v>0</v>
      </c>
      <c r="W61" s="163">
        <f t="shared" si="4"/>
        <v>0</v>
      </c>
      <c r="X61" s="163">
        <f t="shared" si="4"/>
        <v>0</v>
      </c>
      <c r="Y61" s="163">
        <f t="shared" si="4"/>
        <v>0</v>
      </c>
      <c r="Z61" s="163">
        <f t="shared" si="4"/>
        <v>0</v>
      </c>
      <c r="AA61" s="163">
        <f t="shared" si="4"/>
        <v>0</v>
      </c>
      <c r="AB61" s="163">
        <f t="shared" si="4"/>
        <v>0</v>
      </c>
      <c r="AC61" s="163">
        <f t="shared" si="4"/>
        <v>0</v>
      </c>
      <c r="AD61" s="163">
        <f t="shared" si="4"/>
        <v>0</v>
      </c>
      <c r="AE61" s="163">
        <f t="shared" si="4"/>
        <v>0</v>
      </c>
      <c r="AF61" s="163">
        <f t="shared" si="4"/>
        <v>0</v>
      </c>
      <c r="AG61" s="163">
        <f t="shared" si="4"/>
        <v>0</v>
      </c>
      <c r="AH61" s="163">
        <f t="shared" si="4"/>
        <v>0</v>
      </c>
      <c r="AI61" s="163">
        <f t="shared" si="4"/>
        <v>0</v>
      </c>
      <c r="AJ61" s="163">
        <f t="shared" si="4"/>
        <v>0</v>
      </c>
      <c r="AK61" s="163">
        <f t="shared" si="4"/>
        <v>0</v>
      </c>
      <c r="AL61" s="163">
        <f t="shared" si="4"/>
        <v>0</v>
      </c>
      <c r="AM61" s="163">
        <f t="shared" si="4"/>
        <v>0</v>
      </c>
      <c r="AN61" s="163">
        <f t="shared" si="4"/>
        <v>0</v>
      </c>
      <c r="AO61" s="163">
        <f t="shared" si="4"/>
        <v>0</v>
      </c>
      <c r="AP61" s="163">
        <f t="shared" si="4"/>
        <v>0</v>
      </c>
      <c r="AQ61" s="163">
        <f t="shared" si="4"/>
        <v>0</v>
      </c>
      <c r="AR61" s="163">
        <f t="shared" si="4"/>
        <v>0</v>
      </c>
      <c r="AS61" s="163">
        <f t="shared" si="4"/>
        <v>0</v>
      </c>
      <c r="AT61" s="163">
        <f t="shared" si="4"/>
        <v>0</v>
      </c>
      <c r="AU61" s="163">
        <f t="shared" si="4"/>
        <v>0</v>
      </c>
      <c r="AV61" s="163">
        <f t="shared" si="4"/>
        <v>0</v>
      </c>
      <c r="AW61" s="163">
        <f t="shared" si="4"/>
        <v>0</v>
      </c>
      <c r="AX61" s="163">
        <f t="shared" si="4"/>
        <v>0</v>
      </c>
      <c r="AY61" s="163">
        <f t="shared" si="4"/>
        <v>0</v>
      </c>
      <c r="AZ61" s="163">
        <f t="shared" si="4"/>
        <v>0</v>
      </c>
      <c r="BA61" s="163">
        <f t="shared" si="4"/>
        <v>0</v>
      </c>
      <c r="BB61" s="163">
        <f t="shared" si="4"/>
        <v>0</v>
      </c>
      <c r="BC61" s="163">
        <f t="shared" si="4"/>
        <v>0</v>
      </c>
      <c r="BD61" s="163">
        <f t="shared" si="4"/>
        <v>0</v>
      </c>
      <c r="BE61" s="163">
        <f t="shared" si="4"/>
        <v>0</v>
      </c>
      <c r="BF61" s="163">
        <f t="shared" si="4"/>
        <v>0</v>
      </c>
      <c r="BG61" s="163">
        <f t="shared" si="4"/>
        <v>0</v>
      </c>
      <c r="BH61" s="163">
        <f t="shared" si="4"/>
        <v>0</v>
      </c>
      <c r="BI61" s="163">
        <f t="shared" si="4"/>
        <v>0</v>
      </c>
      <c r="BJ61" s="163">
        <f t="shared" si="4"/>
        <v>0</v>
      </c>
      <c r="BK61" s="163">
        <f t="shared" si="4"/>
        <v>0</v>
      </c>
      <c r="BL61" s="8"/>
    </row>
    <row r="62" spans="2:64" ht="14.25" customHeight="1" x14ac:dyDescent="0.3">
      <c r="B62" s="40"/>
      <c r="C62" s="187"/>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3"/>
    </row>
    <row r="63" spans="2:64" ht="14.25" customHeight="1" x14ac:dyDescent="0.3">
      <c r="C63" s="54"/>
    </row>
    <row r="64" spans="2:64" ht="14.25" customHeight="1" x14ac:dyDescent="0.3">
      <c r="C64" s="54"/>
    </row>
    <row r="65" spans="3:3" ht="14.25" customHeight="1" x14ac:dyDescent="0.3">
      <c r="C65" s="54"/>
    </row>
    <row r="66" spans="3:3" ht="14.25" customHeight="1" x14ac:dyDescent="0.3">
      <c r="C66" s="54"/>
    </row>
    <row r="67" spans="3:3" ht="14.25" customHeight="1" x14ac:dyDescent="0.3">
      <c r="C67" s="54"/>
    </row>
    <row r="68" spans="3:3" ht="14.25" customHeight="1" x14ac:dyDescent="0.3">
      <c r="C68" s="54"/>
    </row>
    <row r="69" spans="3:3" ht="14.25" customHeight="1" x14ac:dyDescent="0.3">
      <c r="C69" s="54"/>
    </row>
    <row r="70" spans="3:3" ht="14.25" customHeight="1" x14ac:dyDescent="0.3">
      <c r="C70" s="54"/>
    </row>
    <row r="71" spans="3:3" ht="14.25" customHeight="1" x14ac:dyDescent="0.3">
      <c r="C71" s="54"/>
    </row>
    <row r="72" spans="3:3" ht="14.25" customHeight="1" x14ac:dyDescent="0.3">
      <c r="C72" s="54"/>
    </row>
    <row r="73" spans="3:3" ht="14.25" customHeight="1" x14ac:dyDescent="0.3">
      <c r="C73" s="54"/>
    </row>
    <row r="74" spans="3:3" ht="14.25" customHeight="1" x14ac:dyDescent="0.3">
      <c r="C74" s="54"/>
    </row>
    <row r="75" spans="3:3" ht="14.25" customHeight="1" x14ac:dyDescent="0.3">
      <c r="C75" s="54"/>
    </row>
    <row r="76" spans="3:3" ht="14.25" customHeight="1" x14ac:dyDescent="0.3">
      <c r="C76" s="54"/>
    </row>
    <row r="77" spans="3:3" ht="14.25" customHeight="1" x14ac:dyDescent="0.3">
      <c r="C77" s="54"/>
    </row>
    <row r="78" spans="3:3" ht="14.25" customHeight="1" x14ac:dyDescent="0.3">
      <c r="C78" s="54"/>
    </row>
    <row r="79" spans="3:3" ht="14.25" customHeight="1" x14ac:dyDescent="0.3">
      <c r="C79" s="54"/>
    </row>
    <row r="80" spans="3:3" ht="14.25" customHeight="1" x14ac:dyDescent="0.3">
      <c r="C80" s="54"/>
    </row>
    <row r="81" spans="3:3" ht="14.25" customHeight="1" x14ac:dyDescent="0.3">
      <c r="C81" s="54"/>
    </row>
    <row r="82" spans="3:3" ht="14.25" customHeight="1" x14ac:dyDescent="0.3">
      <c r="C82" s="54"/>
    </row>
    <row r="83" spans="3:3" ht="14.25" customHeight="1" x14ac:dyDescent="0.3">
      <c r="C83" s="54"/>
    </row>
    <row r="84" spans="3:3" ht="14.25" customHeight="1" x14ac:dyDescent="0.3">
      <c r="C84" s="54"/>
    </row>
    <row r="85" spans="3:3" ht="14.25" customHeight="1" x14ac:dyDescent="0.3">
      <c r="C85" s="54"/>
    </row>
    <row r="86" spans="3:3" ht="14.25" customHeight="1" x14ac:dyDescent="0.3">
      <c r="C86" s="54"/>
    </row>
    <row r="87" spans="3:3" ht="14.25" customHeight="1" x14ac:dyDescent="0.3">
      <c r="C87" s="54"/>
    </row>
    <row r="88" spans="3:3" ht="14.25" customHeight="1" x14ac:dyDescent="0.3">
      <c r="C88" s="54"/>
    </row>
    <row r="89" spans="3:3" ht="14.25" customHeight="1" x14ac:dyDescent="0.3">
      <c r="C89" s="54"/>
    </row>
    <row r="90" spans="3:3" ht="14.25" customHeight="1" x14ac:dyDescent="0.3">
      <c r="C90" s="54"/>
    </row>
    <row r="91" spans="3:3" ht="14.25" customHeight="1" x14ac:dyDescent="0.3">
      <c r="C91" s="54"/>
    </row>
    <row r="92" spans="3:3" ht="14.25" customHeight="1" x14ac:dyDescent="0.3">
      <c r="C92" s="54"/>
    </row>
    <row r="93" spans="3:3" ht="14.25" customHeight="1" x14ac:dyDescent="0.3">
      <c r="C93" s="54"/>
    </row>
    <row r="94" spans="3:3" ht="14.25" customHeight="1" x14ac:dyDescent="0.3">
      <c r="C94" s="54"/>
    </row>
    <row r="95" spans="3:3" ht="14.25" customHeight="1" x14ac:dyDescent="0.3">
      <c r="C95" s="54"/>
    </row>
    <row r="96" spans="3:3" ht="14.25" customHeight="1" x14ac:dyDescent="0.3">
      <c r="C96" s="54"/>
    </row>
    <row r="97" spans="3:3" ht="14.25" customHeight="1" x14ac:dyDescent="0.3">
      <c r="C97" s="54"/>
    </row>
    <row r="98" spans="3:3" ht="14.25" customHeight="1" x14ac:dyDescent="0.3">
      <c r="C98" s="54"/>
    </row>
    <row r="99" spans="3:3" ht="14.25" customHeight="1" x14ac:dyDescent="0.3">
      <c r="C99" s="54"/>
    </row>
    <row r="100" spans="3:3" ht="14.25" customHeight="1" x14ac:dyDescent="0.3">
      <c r="C100" s="54"/>
    </row>
    <row r="101" spans="3:3" ht="14.25" customHeight="1" x14ac:dyDescent="0.3">
      <c r="C101" s="54"/>
    </row>
    <row r="102" spans="3:3" ht="14.25" customHeight="1" x14ac:dyDescent="0.3">
      <c r="C102" s="54"/>
    </row>
    <row r="103" spans="3:3" ht="14.25" customHeight="1" x14ac:dyDescent="0.3">
      <c r="C103" s="54"/>
    </row>
    <row r="104" spans="3:3" ht="14.25" customHeight="1" x14ac:dyDescent="0.3">
      <c r="C104" s="54"/>
    </row>
    <row r="105" spans="3:3" ht="14.25" customHeight="1" x14ac:dyDescent="0.3">
      <c r="C105" s="54"/>
    </row>
    <row r="106" spans="3:3" ht="14.25" customHeight="1" x14ac:dyDescent="0.3">
      <c r="C106" s="54"/>
    </row>
    <row r="107" spans="3:3" ht="14.25" customHeight="1" x14ac:dyDescent="0.3">
      <c r="C107" s="54"/>
    </row>
    <row r="108" spans="3:3" ht="14.25" customHeight="1" x14ac:dyDescent="0.3">
      <c r="C108" s="54"/>
    </row>
    <row r="109" spans="3:3" ht="14.25" customHeight="1" x14ac:dyDescent="0.3">
      <c r="C109" s="54"/>
    </row>
    <row r="110" spans="3:3" ht="14.25" customHeight="1" x14ac:dyDescent="0.3">
      <c r="C110" s="54"/>
    </row>
    <row r="111" spans="3:3" ht="14.25" customHeight="1" x14ac:dyDescent="0.3">
      <c r="C111" s="54"/>
    </row>
    <row r="112" spans="3:3" ht="14.25" customHeight="1" x14ac:dyDescent="0.3">
      <c r="C112" s="54"/>
    </row>
    <row r="113" spans="3:3" ht="14.25" customHeight="1" x14ac:dyDescent="0.3">
      <c r="C113" s="54"/>
    </row>
    <row r="114" spans="3:3" ht="14.25" customHeight="1" x14ac:dyDescent="0.3">
      <c r="C114" s="54"/>
    </row>
    <row r="115" spans="3:3" ht="14.25" customHeight="1" x14ac:dyDescent="0.3">
      <c r="C115" s="54"/>
    </row>
    <row r="116" spans="3:3" ht="14.25" customHeight="1" x14ac:dyDescent="0.3">
      <c r="C116" s="54"/>
    </row>
    <row r="117" spans="3:3" ht="14.25" customHeight="1" x14ac:dyDescent="0.3">
      <c r="C117" s="54"/>
    </row>
    <row r="118" spans="3:3" ht="14.25" customHeight="1" x14ac:dyDescent="0.3">
      <c r="C118" s="54"/>
    </row>
    <row r="119" spans="3:3" ht="14.25" customHeight="1" x14ac:dyDescent="0.3">
      <c r="C119" s="54"/>
    </row>
    <row r="120" spans="3:3" ht="14.25" customHeight="1" x14ac:dyDescent="0.3">
      <c r="C120" s="54"/>
    </row>
    <row r="121" spans="3:3" ht="14.25" customHeight="1" x14ac:dyDescent="0.3">
      <c r="C121" s="54"/>
    </row>
    <row r="122" spans="3:3" ht="14.25" customHeight="1" x14ac:dyDescent="0.3">
      <c r="C122" s="54"/>
    </row>
    <row r="123" spans="3:3" ht="14.25" customHeight="1" x14ac:dyDescent="0.3">
      <c r="C123" s="54"/>
    </row>
    <row r="124" spans="3:3" ht="14.25" customHeight="1" x14ac:dyDescent="0.3">
      <c r="C124" s="54"/>
    </row>
    <row r="125" spans="3:3" ht="14.25" customHeight="1" x14ac:dyDescent="0.3">
      <c r="C125" s="54"/>
    </row>
    <row r="126" spans="3:3" ht="14.25" customHeight="1" x14ac:dyDescent="0.3">
      <c r="C126" s="54"/>
    </row>
    <row r="127" spans="3:3" ht="14.25" customHeight="1" x14ac:dyDescent="0.3">
      <c r="C127" s="54"/>
    </row>
    <row r="128" spans="3:3" ht="14.25" customHeight="1" x14ac:dyDescent="0.3">
      <c r="C128" s="54"/>
    </row>
    <row r="129" spans="3:3" ht="14.25" customHeight="1" x14ac:dyDescent="0.3">
      <c r="C129" s="54"/>
    </row>
    <row r="130" spans="3:3" ht="14.25" customHeight="1" x14ac:dyDescent="0.3">
      <c r="C130" s="54"/>
    </row>
    <row r="131" spans="3:3" ht="14.25" customHeight="1" x14ac:dyDescent="0.3">
      <c r="C131" s="54"/>
    </row>
    <row r="132" spans="3:3" ht="14.25" customHeight="1" x14ac:dyDescent="0.3">
      <c r="C132" s="54"/>
    </row>
    <row r="133" spans="3:3" ht="14.25" customHeight="1" x14ac:dyDescent="0.3">
      <c r="C133" s="54"/>
    </row>
    <row r="134" spans="3:3" ht="14.25" customHeight="1" x14ac:dyDescent="0.3">
      <c r="C134" s="54"/>
    </row>
    <row r="135" spans="3:3" ht="14.25" customHeight="1" x14ac:dyDescent="0.3">
      <c r="C135" s="54"/>
    </row>
    <row r="136" spans="3:3" ht="14.25" customHeight="1" x14ac:dyDescent="0.3">
      <c r="C136" s="54"/>
    </row>
    <row r="137" spans="3:3" ht="14.25" customHeight="1" x14ac:dyDescent="0.3">
      <c r="C137" s="54"/>
    </row>
    <row r="138" spans="3:3" ht="14.25" customHeight="1" x14ac:dyDescent="0.3">
      <c r="C138" s="54"/>
    </row>
    <row r="139" spans="3:3" ht="14.25" customHeight="1" x14ac:dyDescent="0.3">
      <c r="C139" s="54"/>
    </row>
    <row r="140" spans="3:3" ht="14.25" customHeight="1" x14ac:dyDescent="0.3">
      <c r="C140" s="54"/>
    </row>
    <row r="141" spans="3:3" ht="14.25" customHeight="1" x14ac:dyDescent="0.3">
      <c r="C141" s="54"/>
    </row>
    <row r="142" spans="3:3" ht="14.25" customHeight="1" x14ac:dyDescent="0.3">
      <c r="C142" s="54"/>
    </row>
    <row r="143" spans="3:3" ht="14.25" customHeight="1" x14ac:dyDescent="0.3">
      <c r="C143" s="54"/>
    </row>
    <row r="144" spans="3:3" ht="14.25" customHeight="1" x14ac:dyDescent="0.3">
      <c r="C144" s="54"/>
    </row>
    <row r="145" spans="3:3" ht="14.25" customHeight="1" x14ac:dyDescent="0.3">
      <c r="C145" s="54"/>
    </row>
    <row r="146" spans="3:3" ht="14.25" customHeight="1" x14ac:dyDescent="0.3">
      <c r="C146" s="54"/>
    </row>
    <row r="147" spans="3:3" ht="14.25" customHeight="1" x14ac:dyDescent="0.3">
      <c r="C147" s="54"/>
    </row>
    <row r="148" spans="3:3" ht="14.25" customHeight="1" x14ac:dyDescent="0.3">
      <c r="C148" s="54"/>
    </row>
    <row r="149" spans="3:3" ht="14.25" customHeight="1" x14ac:dyDescent="0.3">
      <c r="C149" s="54"/>
    </row>
    <row r="150" spans="3:3" ht="14.25" customHeight="1" x14ac:dyDescent="0.3">
      <c r="C150" s="54"/>
    </row>
    <row r="151" spans="3:3" ht="14.25" customHeight="1" x14ac:dyDescent="0.3">
      <c r="C151" s="54"/>
    </row>
    <row r="152" spans="3:3" ht="14.25" customHeight="1" x14ac:dyDescent="0.3">
      <c r="C152" s="54"/>
    </row>
    <row r="153" spans="3:3" ht="14.25" customHeight="1" x14ac:dyDescent="0.3">
      <c r="C153" s="54"/>
    </row>
    <row r="154" spans="3:3" ht="14.25" customHeight="1" x14ac:dyDescent="0.3">
      <c r="C154" s="54"/>
    </row>
    <row r="155" spans="3:3" ht="14.25" customHeight="1" x14ac:dyDescent="0.3">
      <c r="C155" s="54"/>
    </row>
    <row r="156" spans="3:3" ht="14.25" customHeight="1" x14ac:dyDescent="0.3">
      <c r="C156" s="54"/>
    </row>
    <row r="157" spans="3:3" ht="14.25" customHeight="1" x14ac:dyDescent="0.3">
      <c r="C157" s="54"/>
    </row>
    <row r="158" spans="3:3" ht="14.25" customHeight="1" x14ac:dyDescent="0.3">
      <c r="C158" s="54"/>
    </row>
    <row r="159" spans="3:3" ht="14.25" customHeight="1" x14ac:dyDescent="0.3">
      <c r="C159" s="54"/>
    </row>
    <row r="160" spans="3:3" ht="14.25" customHeight="1" x14ac:dyDescent="0.3">
      <c r="C160" s="54"/>
    </row>
    <row r="161" spans="3:3" ht="14.25" customHeight="1" x14ac:dyDescent="0.3">
      <c r="C161" s="54"/>
    </row>
    <row r="162" spans="3:3" ht="14.25" customHeight="1" x14ac:dyDescent="0.3">
      <c r="C162" s="54"/>
    </row>
    <row r="163" spans="3:3" ht="14.25" customHeight="1" x14ac:dyDescent="0.3">
      <c r="C163" s="54"/>
    </row>
    <row r="164" spans="3:3" ht="14.25" customHeight="1" x14ac:dyDescent="0.3">
      <c r="C164" s="54"/>
    </row>
    <row r="165" spans="3:3" ht="14.25" customHeight="1" x14ac:dyDescent="0.3">
      <c r="C165" s="54"/>
    </row>
    <row r="166" spans="3:3" ht="14.25" customHeight="1" x14ac:dyDescent="0.3">
      <c r="C166" s="54"/>
    </row>
    <row r="167" spans="3:3" ht="14.25" customHeight="1" x14ac:dyDescent="0.3">
      <c r="C167" s="54"/>
    </row>
    <row r="168" spans="3:3" ht="14.25" customHeight="1" x14ac:dyDescent="0.3">
      <c r="C168" s="54"/>
    </row>
    <row r="169" spans="3:3" ht="14.25" customHeight="1" x14ac:dyDescent="0.3">
      <c r="C169" s="54"/>
    </row>
    <row r="170" spans="3:3" ht="14.25" customHeight="1" x14ac:dyDescent="0.3">
      <c r="C170" s="54"/>
    </row>
    <row r="171" spans="3:3" ht="14.25" customHeight="1" x14ac:dyDescent="0.3">
      <c r="C171" s="54"/>
    </row>
    <row r="172" spans="3:3" ht="14.25" customHeight="1" x14ac:dyDescent="0.3">
      <c r="C172" s="54"/>
    </row>
    <row r="173" spans="3:3" ht="14.25" customHeight="1" x14ac:dyDescent="0.3">
      <c r="C173" s="54"/>
    </row>
    <row r="174" spans="3:3" ht="14.25" customHeight="1" x14ac:dyDescent="0.3">
      <c r="C174" s="54"/>
    </row>
    <row r="175" spans="3:3" ht="14.25" customHeight="1" x14ac:dyDescent="0.3">
      <c r="C175" s="54"/>
    </row>
    <row r="176" spans="3:3" ht="14.25" customHeight="1" x14ac:dyDescent="0.3">
      <c r="C176" s="54"/>
    </row>
    <row r="177" spans="3:3" ht="14.25" customHeight="1" x14ac:dyDescent="0.3">
      <c r="C177" s="54"/>
    </row>
    <row r="178" spans="3:3" ht="14.25" customHeight="1" x14ac:dyDescent="0.3">
      <c r="C178" s="54"/>
    </row>
    <row r="179" spans="3:3" ht="14.25" customHeight="1" x14ac:dyDescent="0.3">
      <c r="C179" s="54"/>
    </row>
    <row r="180" spans="3:3" ht="14.25" customHeight="1" x14ac:dyDescent="0.3">
      <c r="C180" s="54"/>
    </row>
    <row r="181" spans="3:3" ht="14.25" customHeight="1" x14ac:dyDescent="0.3">
      <c r="C181" s="54"/>
    </row>
    <row r="182" spans="3:3" ht="14.25" customHeight="1" x14ac:dyDescent="0.3">
      <c r="C182" s="54"/>
    </row>
    <row r="183" spans="3:3" ht="14.25" customHeight="1" x14ac:dyDescent="0.3">
      <c r="C183" s="54"/>
    </row>
    <row r="184" spans="3:3" ht="14.25" customHeight="1" x14ac:dyDescent="0.3">
      <c r="C184" s="54"/>
    </row>
    <row r="185" spans="3:3" ht="14.25" customHeight="1" x14ac:dyDescent="0.3">
      <c r="C185" s="54"/>
    </row>
    <row r="186" spans="3:3" ht="14.25" customHeight="1" x14ac:dyDescent="0.3">
      <c r="C186" s="54"/>
    </row>
    <row r="187" spans="3:3" ht="14.25" customHeight="1" x14ac:dyDescent="0.3">
      <c r="C187" s="54"/>
    </row>
    <row r="188" spans="3:3" ht="14.25" customHeight="1" x14ac:dyDescent="0.3">
      <c r="C188" s="54"/>
    </row>
    <row r="189" spans="3:3" ht="14.25" customHeight="1" x14ac:dyDescent="0.3">
      <c r="C189" s="54"/>
    </row>
    <row r="190" spans="3:3" ht="14.25" customHeight="1" x14ac:dyDescent="0.3">
      <c r="C190" s="54"/>
    </row>
    <row r="191" spans="3:3" ht="14.25" customHeight="1" x14ac:dyDescent="0.3">
      <c r="C191" s="54"/>
    </row>
    <row r="192" spans="3:3" ht="14.25" customHeight="1" x14ac:dyDescent="0.3">
      <c r="C192" s="54"/>
    </row>
    <row r="193" spans="3:3" ht="14.25" customHeight="1" x14ac:dyDescent="0.3">
      <c r="C193" s="54"/>
    </row>
    <row r="194" spans="3:3" ht="14.25" customHeight="1" x14ac:dyDescent="0.3">
      <c r="C194" s="54"/>
    </row>
    <row r="195" spans="3:3" ht="14.25" customHeight="1" x14ac:dyDescent="0.3">
      <c r="C195" s="54"/>
    </row>
    <row r="196" spans="3:3" ht="14.25" customHeight="1" x14ac:dyDescent="0.3">
      <c r="C196" s="54"/>
    </row>
    <row r="197" spans="3:3" ht="14.25" customHeight="1" x14ac:dyDescent="0.3">
      <c r="C197" s="54"/>
    </row>
    <row r="198" spans="3:3" ht="14.25" customHeight="1" x14ac:dyDescent="0.3">
      <c r="C198" s="54"/>
    </row>
    <row r="199" spans="3:3" ht="14.25" customHeight="1" x14ac:dyDescent="0.3">
      <c r="C199" s="54"/>
    </row>
    <row r="200" spans="3:3" ht="14.25" customHeight="1" x14ac:dyDescent="0.3">
      <c r="C200" s="54"/>
    </row>
    <row r="201" spans="3:3" ht="14.25" customHeight="1" x14ac:dyDescent="0.3">
      <c r="C201" s="54"/>
    </row>
    <row r="202" spans="3:3" ht="14.25" customHeight="1" x14ac:dyDescent="0.3">
      <c r="C202" s="54"/>
    </row>
    <row r="203" spans="3:3" ht="14.25" customHeight="1" x14ac:dyDescent="0.3">
      <c r="C203" s="54"/>
    </row>
    <row r="204" spans="3:3" ht="14.25" customHeight="1" x14ac:dyDescent="0.3">
      <c r="C204" s="54"/>
    </row>
    <row r="205" spans="3:3" ht="14.25" customHeight="1" x14ac:dyDescent="0.3">
      <c r="C205" s="54"/>
    </row>
    <row r="206" spans="3:3" ht="14.25" customHeight="1" x14ac:dyDescent="0.3">
      <c r="C206" s="54"/>
    </row>
    <row r="207" spans="3:3" ht="14.25" customHeight="1" x14ac:dyDescent="0.3">
      <c r="C207" s="54"/>
    </row>
    <row r="208" spans="3:3" ht="14.25" customHeight="1" x14ac:dyDescent="0.3">
      <c r="C208" s="54"/>
    </row>
    <row r="209" spans="3:3" ht="14.25" customHeight="1" x14ac:dyDescent="0.3">
      <c r="C209" s="54"/>
    </row>
    <row r="210" spans="3:3" ht="14.25" customHeight="1" x14ac:dyDescent="0.3">
      <c r="C210" s="54"/>
    </row>
    <row r="211" spans="3:3" ht="14.25" customHeight="1" x14ac:dyDescent="0.3">
      <c r="C211" s="54"/>
    </row>
    <row r="212" spans="3:3" ht="14.25" customHeight="1" x14ac:dyDescent="0.3">
      <c r="C212" s="54"/>
    </row>
    <row r="213" spans="3:3" ht="14.25" customHeight="1" x14ac:dyDescent="0.3">
      <c r="C213" s="54"/>
    </row>
    <row r="214" spans="3:3" ht="14.25" customHeight="1" x14ac:dyDescent="0.3">
      <c r="C214" s="54"/>
    </row>
    <row r="215" spans="3:3" ht="14.25" customHeight="1" x14ac:dyDescent="0.3">
      <c r="C215" s="54"/>
    </row>
    <row r="216" spans="3:3" ht="14.25" customHeight="1" x14ac:dyDescent="0.3">
      <c r="C216" s="54"/>
    </row>
    <row r="217" spans="3:3" ht="14.25" customHeight="1" x14ac:dyDescent="0.3">
      <c r="C217" s="54"/>
    </row>
    <row r="218" spans="3:3" ht="14.25" customHeight="1" x14ac:dyDescent="0.3">
      <c r="C218" s="54"/>
    </row>
    <row r="219" spans="3:3" ht="14.25" customHeight="1" x14ac:dyDescent="0.3">
      <c r="C219" s="54"/>
    </row>
    <row r="220" spans="3:3" ht="14.25" customHeight="1" x14ac:dyDescent="0.3">
      <c r="C220" s="54"/>
    </row>
    <row r="221" spans="3:3" ht="14.25" customHeight="1" x14ac:dyDescent="0.3">
      <c r="C221" s="54"/>
    </row>
    <row r="222" spans="3:3" ht="14.25" customHeight="1" x14ac:dyDescent="0.3">
      <c r="C222" s="54"/>
    </row>
    <row r="223" spans="3:3" ht="14.25" customHeight="1" x14ac:dyDescent="0.3">
      <c r="C223" s="54"/>
    </row>
    <row r="224" spans="3:3" ht="14.25" customHeight="1" x14ac:dyDescent="0.3">
      <c r="C224" s="54"/>
    </row>
    <row r="225" spans="3:3" ht="14.25" customHeight="1" x14ac:dyDescent="0.3">
      <c r="C225" s="54"/>
    </row>
    <row r="226" spans="3:3" ht="14.25" customHeight="1" x14ac:dyDescent="0.3">
      <c r="C226" s="54"/>
    </row>
    <row r="227" spans="3:3" ht="14.25" customHeight="1" x14ac:dyDescent="0.3">
      <c r="C227" s="54"/>
    </row>
    <row r="228" spans="3:3" ht="14.25" customHeight="1" x14ac:dyDescent="0.3">
      <c r="C228" s="54"/>
    </row>
    <row r="229" spans="3:3" ht="14.25" customHeight="1" x14ac:dyDescent="0.3">
      <c r="C229" s="54"/>
    </row>
    <row r="230" spans="3:3" ht="14.25" customHeight="1" x14ac:dyDescent="0.3">
      <c r="C230" s="54"/>
    </row>
    <row r="231" spans="3:3" ht="14.25" customHeight="1" x14ac:dyDescent="0.3">
      <c r="C231" s="54"/>
    </row>
    <row r="232" spans="3:3" ht="14.25" customHeight="1" x14ac:dyDescent="0.3">
      <c r="C232" s="54"/>
    </row>
    <row r="233" spans="3:3" ht="14.25" customHeight="1" x14ac:dyDescent="0.3">
      <c r="C233" s="54"/>
    </row>
    <row r="234" spans="3:3" ht="14.25" customHeight="1" x14ac:dyDescent="0.3">
      <c r="C234" s="54"/>
    </row>
    <row r="235" spans="3:3" ht="14.25" customHeight="1" x14ac:dyDescent="0.3">
      <c r="C235" s="54"/>
    </row>
    <row r="236" spans="3:3" ht="14.25" customHeight="1" x14ac:dyDescent="0.3">
      <c r="C236" s="54"/>
    </row>
    <row r="237" spans="3:3" ht="14.25" customHeight="1" x14ac:dyDescent="0.3">
      <c r="C237" s="54"/>
    </row>
    <row r="238" spans="3:3" ht="14.25" customHeight="1" x14ac:dyDescent="0.3">
      <c r="C238" s="54"/>
    </row>
    <row r="239" spans="3:3" ht="14.25" customHeight="1" x14ac:dyDescent="0.3">
      <c r="C239" s="54"/>
    </row>
    <row r="240" spans="3:3" ht="14.25" customHeight="1" x14ac:dyDescent="0.3">
      <c r="C240" s="54"/>
    </row>
    <row r="241" spans="3:3" ht="14.25" customHeight="1" x14ac:dyDescent="0.3">
      <c r="C241" s="54"/>
    </row>
    <row r="242" spans="3:3" ht="14.25" customHeight="1" x14ac:dyDescent="0.3">
      <c r="C242" s="54"/>
    </row>
    <row r="243" spans="3:3" ht="14.25" customHeight="1" x14ac:dyDescent="0.3">
      <c r="C243" s="54"/>
    </row>
    <row r="244" spans="3:3" ht="14.25" customHeight="1" x14ac:dyDescent="0.3">
      <c r="C244" s="54"/>
    </row>
    <row r="245" spans="3:3" ht="14.25" customHeight="1" x14ac:dyDescent="0.3">
      <c r="C245" s="54"/>
    </row>
    <row r="246" spans="3:3" ht="14.25" customHeight="1" x14ac:dyDescent="0.3">
      <c r="C246" s="54"/>
    </row>
    <row r="247" spans="3:3" ht="14.25" customHeight="1" x14ac:dyDescent="0.3">
      <c r="C247" s="54"/>
    </row>
    <row r="248" spans="3:3" ht="14.25" customHeight="1" x14ac:dyDescent="0.3">
      <c r="C248" s="54"/>
    </row>
    <row r="249" spans="3:3" ht="14.25" customHeight="1" x14ac:dyDescent="0.3">
      <c r="C249" s="54"/>
    </row>
    <row r="250" spans="3:3" ht="14.25" customHeight="1" x14ac:dyDescent="0.3">
      <c r="C250" s="54"/>
    </row>
    <row r="251" spans="3:3" ht="14.25" customHeight="1" x14ac:dyDescent="0.3">
      <c r="C251" s="54"/>
    </row>
    <row r="252" spans="3:3" ht="14.25" customHeight="1" x14ac:dyDescent="0.3">
      <c r="C252" s="54"/>
    </row>
    <row r="253" spans="3:3" ht="14.25" customHeight="1" x14ac:dyDescent="0.3">
      <c r="C253" s="54"/>
    </row>
    <row r="254" spans="3:3" ht="14.25" customHeight="1" x14ac:dyDescent="0.3">
      <c r="C254" s="54"/>
    </row>
    <row r="255" spans="3:3" ht="14.25" customHeight="1" x14ac:dyDescent="0.3">
      <c r="C255" s="54"/>
    </row>
    <row r="256" spans="3:3" ht="14.25" customHeight="1" x14ac:dyDescent="0.3">
      <c r="C256" s="54"/>
    </row>
    <row r="257" spans="3:3" ht="14.25" customHeight="1" x14ac:dyDescent="0.3">
      <c r="C257" s="54"/>
    </row>
    <row r="258" spans="3:3" ht="14.25" customHeight="1" x14ac:dyDescent="0.3">
      <c r="C258" s="54"/>
    </row>
    <row r="259" spans="3:3" ht="14.25" customHeight="1" x14ac:dyDescent="0.3">
      <c r="C259" s="54"/>
    </row>
    <row r="260" spans="3:3" ht="14.25" customHeight="1" x14ac:dyDescent="0.3">
      <c r="C260" s="54"/>
    </row>
    <row r="261" spans="3:3" ht="14.25" customHeight="1" x14ac:dyDescent="0.3">
      <c r="C261" s="54"/>
    </row>
    <row r="262" spans="3:3" ht="14.25" customHeight="1" x14ac:dyDescent="0.3">
      <c r="C262" s="54"/>
    </row>
    <row r="263" spans="3:3" ht="14.25" customHeight="1" x14ac:dyDescent="0.3">
      <c r="C263" s="54"/>
    </row>
    <row r="264" spans="3:3" ht="14.25" customHeight="1" x14ac:dyDescent="0.3">
      <c r="C264" s="54"/>
    </row>
    <row r="265" spans="3:3" ht="14.25" customHeight="1" x14ac:dyDescent="0.3">
      <c r="C265" s="54"/>
    </row>
    <row r="266" spans="3:3" ht="14.25" customHeight="1" x14ac:dyDescent="0.3">
      <c r="C266" s="54"/>
    </row>
    <row r="267" spans="3:3" ht="14.25" customHeight="1" x14ac:dyDescent="0.3">
      <c r="C267" s="54"/>
    </row>
    <row r="268" spans="3:3" ht="14.25" customHeight="1" x14ac:dyDescent="0.3">
      <c r="C268" s="54"/>
    </row>
    <row r="269" spans="3:3" ht="14.25" customHeight="1" x14ac:dyDescent="0.3">
      <c r="C269" s="54"/>
    </row>
    <row r="270" spans="3:3" ht="14.25" customHeight="1" x14ac:dyDescent="0.3">
      <c r="C270" s="54"/>
    </row>
    <row r="271" spans="3:3" ht="14.25" customHeight="1" x14ac:dyDescent="0.3">
      <c r="C271" s="54"/>
    </row>
    <row r="272" spans="3:3" ht="14.25" customHeight="1" x14ac:dyDescent="0.3">
      <c r="C272" s="54"/>
    </row>
    <row r="273" spans="3:3" ht="14.25" customHeight="1" x14ac:dyDescent="0.3">
      <c r="C273" s="54"/>
    </row>
    <row r="274" spans="3:3" ht="14.25" customHeight="1" x14ac:dyDescent="0.3">
      <c r="C274" s="54"/>
    </row>
    <row r="275" spans="3:3" ht="14.25" customHeight="1" x14ac:dyDescent="0.3">
      <c r="C275" s="54"/>
    </row>
    <row r="276" spans="3:3" ht="14.25" customHeight="1" x14ac:dyDescent="0.3">
      <c r="C276" s="54"/>
    </row>
    <row r="277" spans="3:3" ht="14.25" customHeight="1" x14ac:dyDescent="0.3">
      <c r="C277" s="54"/>
    </row>
    <row r="278" spans="3:3" ht="14.25" customHeight="1" x14ac:dyDescent="0.3">
      <c r="C278" s="54"/>
    </row>
    <row r="279" spans="3:3" ht="14.25" customHeight="1" x14ac:dyDescent="0.3">
      <c r="C279" s="54"/>
    </row>
    <row r="280" spans="3:3" ht="14.25" customHeight="1" x14ac:dyDescent="0.3">
      <c r="C280" s="54"/>
    </row>
    <row r="281" spans="3:3" ht="14.25" customHeight="1" x14ac:dyDescent="0.3">
      <c r="C281" s="54"/>
    </row>
    <row r="282" spans="3:3" ht="14.25" customHeight="1" x14ac:dyDescent="0.3">
      <c r="C282" s="54"/>
    </row>
    <row r="283" spans="3:3" ht="14.25" customHeight="1" x14ac:dyDescent="0.3">
      <c r="C283" s="54"/>
    </row>
    <row r="284" spans="3:3" ht="14.25" customHeight="1" x14ac:dyDescent="0.3">
      <c r="C284" s="54"/>
    </row>
    <row r="285" spans="3:3" ht="14.25" customHeight="1" x14ac:dyDescent="0.3">
      <c r="C285" s="54"/>
    </row>
    <row r="286" spans="3:3" ht="14.25" customHeight="1" x14ac:dyDescent="0.3">
      <c r="C286" s="54"/>
    </row>
    <row r="287" spans="3:3" ht="14.25" customHeight="1" x14ac:dyDescent="0.3">
      <c r="C287" s="54"/>
    </row>
    <row r="288" spans="3:3" ht="14.25" customHeight="1" x14ac:dyDescent="0.3">
      <c r="C288" s="54"/>
    </row>
    <row r="289" spans="3:3" ht="14.25" customHeight="1" x14ac:dyDescent="0.3">
      <c r="C289" s="54"/>
    </row>
    <row r="290" spans="3:3" ht="14.25" customHeight="1" x14ac:dyDescent="0.3">
      <c r="C290" s="54"/>
    </row>
    <row r="291" spans="3:3" ht="14.25" customHeight="1" x14ac:dyDescent="0.3">
      <c r="C291" s="54"/>
    </row>
    <row r="292" spans="3:3" ht="14.25" customHeight="1" x14ac:dyDescent="0.3">
      <c r="C292" s="54"/>
    </row>
    <row r="293" spans="3:3" ht="14.25" customHeight="1" x14ac:dyDescent="0.3">
      <c r="C293" s="54"/>
    </row>
    <row r="294" spans="3:3" ht="14.25" customHeight="1" x14ac:dyDescent="0.3">
      <c r="C294" s="54"/>
    </row>
    <row r="295" spans="3:3" ht="14.25" customHeight="1" x14ac:dyDescent="0.3">
      <c r="C295" s="54"/>
    </row>
    <row r="296" spans="3:3" ht="14.25" customHeight="1" x14ac:dyDescent="0.3">
      <c r="C296" s="54"/>
    </row>
    <row r="297" spans="3:3" ht="14.25" customHeight="1" x14ac:dyDescent="0.3">
      <c r="C297" s="54"/>
    </row>
    <row r="298" spans="3:3" ht="14.25" customHeight="1" x14ac:dyDescent="0.3">
      <c r="C298" s="54"/>
    </row>
    <row r="299" spans="3:3" ht="14.25" customHeight="1" x14ac:dyDescent="0.3">
      <c r="C299" s="54"/>
    </row>
    <row r="300" spans="3:3" ht="14.25" customHeight="1" x14ac:dyDescent="0.3">
      <c r="C300" s="54"/>
    </row>
    <row r="301" spans="3:3" ht="14.25" customHeight="1" x14ac:dyDescent="0.3">
      <c r="C301" s="54"/>
    </row>
    <row r="302" spans="3:3" ht="14.25" customHeight="1" x14ac:dyDescent="0.3">
      <c r="C302" s="54"/>
    </row>
    <row r="303" spans="3:3" ht="14.25" customHeight="1" x14ac:dyDescent="0.3">
      <c r="C303" s="54"/>
    </row>
    <row r="304" spans="3:3" ht="14.25" customHeight="1" x14ac:dyDescent="0.3">
      <c r="C304" s="54"/>
    </row>
    <row r="305" spans="3:3" ht="14.25" customHeight="1" x14ac:dyDescent="0.3">
      <c r="C305" s="54"/>
    </row>
    <row r="306" spans="3:3" ht="14.25" customHeight="1" x14ac:dyDescent="0.3">
      <c r="C306" s="54"/>
    </row>
    <row r="307" spans="3:3" ht="14.25" customHeight="1" x14ac:dyDescent="0.3">
      <c r="C307" s="54"/>
    </row>
    <row r="308" spans="3:3" ht="14.25" customHeight="1" x14ac:dyDescent="0.3">
      <c r="C308" s="54"/>
    </row>
    <row r="309" spans="3:3" ht="14.25" customHeight="1" x14ac:dyDescent="0.3">
      <c r="C309" s="54"/>
    </row>
    <row r="310" spans="3:3" ht="14.25" customHeight="1" x14ac:dyDescent="0.3">
      <c r="C310" s="54"/>
    </row>
    <row r="311" spans="3:3" ht="14.25" customHeight="1" x14ac:dyDescent="0.3">
      <c r="C311" s="54"/>
    </row>
    <row r="312" spans="3:3" ht="14.25" customHeight="1" x14ac:dyDescent="0.3">
      <c r="C312" s="54"/>
    </row>
    <row r="313" spans="3:3" ht="14.25" customHeight="1" x14ac:dyDescent="0.3">
      <c r="C313" s="54"/>
    </row>
    <row r="314" spans="3:3" ht="14.25" customHeight="1" x14ac:dyDescent="0.3">
      <c r="C314" s="54"/>
    </row>
    <row r="315" spans="3:3" ht="14.25" customHeight="1" x14ac:dyDescent="0.3">
      <c r="C315" s="54"/>
    </row>
    <row r="316" spans="3:3" ht="14.25" customHeight="1" x14ac:dyDescent="0.3">
      <c r="C316" s="54"/>
    </row>
    <row r="317" spans="3:3" ht="14.25" customHeight="1" x14ac:dyDescent="0.3">
      <c r="C317" s="54"/>
    </row>
    <row r="318" spans="3:3" ht="14.25" customHeight="1" x14ac:dyDescent="0.3">
      <c r="C318" s="54"/>
    </row>
    <row r="319" spans="3:3" ht="14.25" customHeight="1" x14ac:dyDescent="0.3">
      <c r="C319" s="54"/>
    </row>
    <row r="320" spans="3:3" ht="14.25" customHeight="1" x14ac:dyDescent="0.3">
      <c r="C320" s="54"/>
    </row>
    <row r="321" spans="3:3" ht="14.25" customHeight="1" x14ac:dyDescent="0.3">
      <c r="C321" s="54"/>
    </row>
    <row r="322" spans="3:3" ht="14.25" customHeight="1" x14ac:dyDescent="0.3">
      <c r="C322" s="54"/>
    </row>
    <row r="323" spans="3:3" ht="14.25" customHeight="1" x14ac:dyDescent="0.3">
      <c r="C323" s="54"/>
    </row>
    <row r="324" spans="3:3" ht="14.25" customHeight="1" x14ac:dyDescent="0.3">
      <c r="C324" s="54"/>
    </row>
    <row r="325" spans="3:3" ht="14.25" customHeight="1" x14ac:dyDescent="0.3">
      <c r="C325" s="54"/>
    </row>
    <row r="326" spans="3:3" ht="14.25" customHeight="1" x14ac:dyDescent="0.3">
      <c r="C326" s="54"/>
    </row>
    <row r="327" spans="3:3" ht="14.25" customHeight="1" x14ac:dyDescent="0.3">
      <c r="C327" s="54"/>
    </row>
    <row r="328" spans="3:3" ht="14.25" customHeight="1" x14ac:dyDescent="0.3">
      <c r="C328" s="54"/>
    </row>
    <row r="329" spans="3:3" ht="14.25" customHeight="1" x14ac:dyDescent="0.3">
      <c r="C329" s="54"/>
    </row>
    <row r="330" spans="3:3" ht="14.25" customHeight="1" x14ac:dyDescent="0.3">
      <c r="C330" s="54"/>
    </row>
    <row r="331" spans="3:3" ht="14.25" customHeight="1" x14ac:dyDescent="0.3">
      <c r="C331" s="54"/>
    </row>
    <row r="332" spans="3:3" ht="14.25" customHeight="1" x14ac:dyDescent="0.3">
      <c r="C332" s="54"/>
    </row>
    <row r="333" spans="3:3" ht="14.25" customHeight="1" x14ac:dyDescent="0.3">
      <c r="C333" s="54"/>
    </row>
    <row r="334" spans="3:3" ht="14.25" customHeight="1" x14ac:dyDescent="0.3">
      <c r="C334" s="54"/>
    </row>
    <row r="335" spans="3:3" ht="14.25" customHeight="1" x14ac:dyDescent="0.3">
      <c r="C335" s="54"/>
    </row>
    <row r="336" spans="3:3" ht="14.25" customHeight="1" x14ac:dyDescent="0.3">
      <c r="C336" s="54"/>
    </row>
    <row r="337" spans="3:3" ht="14.25" customHeight="1" x14ac:dyDescent="0.3">
      <c r="C337" s="54"/>
    </row>
    <row r="338" spans="3:3" ht="14.25" customHeight="1" x14ac:dyDescent="0.3">
      <c r="C338" s="54"/>
    </row>
    <row r="339" spans="3:3" ht="14.25" customHeight="1" x14ac:dyDescent="0.3">
      <c r="C339" s="54"/>
    </row>
    <row r="340" spans="3:3" ht="14.25" customHeight="1" x14ac:dyDescent="0.3">
      <c r="C340" s="54"/>
    </row>
    <row r="341" spans="3:3" ht="14.25" customHeight="1" x14ac:dyDescent="0.3">
      <c r="C341" s="54"/>
    </row>
    <row r="342" spans="3:3" ht="14.25" customHeight="1" x14ac:dyDescent="0.3">
      <c r="C342" s="54"/>
    </row>
    <row r="343" spans="3:3" ht="14.25" customHeight="1" x14ac:dyDescent="0.3">
      <c r="C343" s="54"/>
    </row>
    <row r="344" spans="3:3" ht="14.25" customHeight="1" x14ac:dyDescent="0.3">
      <c r="C344" s="54"/>
    </row>
    <row r="345" spans="3:3" ht="14.25" customHeight="1" x14ac:dyDescent="0.3">
      <c r="C345" s="54"/>
    </row>
    <row r="346" spans="3:3" ht="14.25" customHeight="1" x14ac:dyDescent="0.3">
      <c r="C346" s="54"/>
    </row>
    <row r="347" spans="3:3" ht="14.25" customHeight="1" x14ac:dyDescent="0.3">
      <c r="C347" s="54"/>
    </row>
    <row r="348" spans="3:3" ht="14.25" customHeight="1" x14ac:dyDescent="0.3">
      <c r="C348" s="54"/>
    </row>
    <row r="349" spans="3:3" ht="14.25" customHeight="1" x14ac:dyDescent="0.3">
      <c r="C349" s="54"/>
    </row>
    <row r="350" spans="3:3" ht="14.25" customHeight="1" x14ac:dyDescent="0.3">
      <c r="C350" s="54"/>
    </row>
    <row r="351" spans="3:3" ht="14.25" customHeight="1" x14ac:dyDescent="0.3">
      <c r="C351" s="54"/>
    </row>
    <row r="352" spans="3:3" ht="14.25" customHeight="1" x14ac:dyDescent="0.3">
      <c r="C352" s="54"/>
    </row>
    <row r="353" spans="3:3" ht="14.25" customHeight="1" x14ac:dyDescent="0.3">
      <c r="C353" s="54"/>
    </row>
    <row r="354" spans="3:3" ht="14.25" customHeight="1" x14ac:dyDescent="0.3">
      <c r="C354" s="54"/>
    </row>
    <row r="355" spans="3:3" ht="14.25" customHeight="1" x14ac:dyDescent="0.3">
      <c r="C355" s="54"/>
    </row>
    <row r="356" spans="3:3" ht="14.25" customHeight="1" x14ac:dyDescent="0.3">
      <c r="C356" s="54"/>
    </row>
    <row r="357" spans="3:3" ht="14.25" customHeight="1" x14ac:dyDescent="0.3">
      <c r="C357" s="54"/>
    </row>
    <row r="358" spans="3:3" ht="14.25" customHeight="1" x14ac:dyDescent="0.3">
      <c r="C358" s="54"/>
    </row>
    <row r="359" spans="3:3" ht="14.25" customHeight="1" x14ac:dyDescent="0.3">
      <c r="C359" s="54"/>
    </row>
    <row r="360" spans="3:3" ht="14.25" customHeight="1" x14ac:dyDescent="0.3">
      <c r="C360" s="54"/>
    </row>
    <row r="361" spans="3:3" ht="14.25" customHeight="1" x14ac:dyDescent="0.3">
      <c r="C361" s="54"/>
    </row>
    <row r="362" spans="3:3" ht="14.25" customHeight="1" x14ac:dyDescent="0.3">
      <c r="C362" s="54"/>
    </row>
    <row r="363" spans="3:3" ht="14.25" customHeight="1" x14ac:dyDescent="0.3">
      <c r="C363" s="54"/>
    </row>
    <row r="364" spans="3:3" ht="14.25" customHeight="1" x14ac:dyDescent="0.3">
      <c r="C364" s="54"/>
    </row>
    <row r="365" spans="3:3" ht="14.25" customHeight="1" x14ac:dyDescent="0.3">
      <c r="C365" s="54"/>
    </row>
    <row r="366" spans="3:3" ht="14.25" customHeight="1" x14ac:dyDescent="0.3">
      <c r="C366" s="54"/>
    </row>
    <row r="367" spans="3:3" ht="14.25" customHeight="1" x14ac:dyDescent="0.3">
      <c r="C367" s="54"/>
    </row>
    <row r="368" spans="3:3" ht="14.25" customHeight="1" x14ac:dyDescent="0.3">
      <c r="C368" s="54"/>
    </row>
    <row r="369" spans="3:3" ht="14.25" customHeight="1" x14ac:dyDescent="0.3">
      <c r="C369" s="54"/>
    </row>
    <row r="370" spans="3:3" ht="14.25" customHeight="1" x14ac:dyDescent="0.3">
      <c r="C370" s="54"/>
    </row>
    <row r="371" spans="3:3" ht="14.25" customHeight="1" x14ac:dyDescent="0.3">
      <c r="C371" s="54"/>
    </row>
    <row r="372" spans="3:3" ht="14.25" customHeight="1" x14ac:dyDescent="0.3">
      <c r="C372" s="54"/>
    </row>
    <row r="373" spans="3:3" ht="14.25" customHeight="1" x14ac:dyDescent="0.3">
      <c r="C373" s="54"/>
    </row>
    <row r="374" spans="3:3" ht="14.25" customHeight="1" x14ac:dyDescent="0.3">
      <c r="C374" s="54"/>
    </row>
    <row r="375" spans="3:3" ht="14.25" customHeight="1" x14ac:dyDescent="0.3">
      <c r="C375" s="54"/>
    </row>
    <row r="376" spans="3:3" ht="14.25" customHeight="1" x14ac:dyDescent="0.3">
      <c r="C376" s="54"/>
    </row>
    <row r="377" spans="3:3" ht="14.25" customHeight="1" x14ac:dyDescent="0.3">
      <c r="C377" s="54"/>
    </row>
    <row r="378" spans="3:3" ht="14.25" customHeight="1" x14ac:dyDescent="0.3">
      <c r="C378" s="54"/>
    </row>
    <row r="379" spans="3:3" ht="14.25" customHeight="1" x14ac:dyDescent="0.3">
      <c r="C379" s="54"/>
    </row>
    <row r="380" spans="3:3" ht="14.25" customHeight="1" x14ac:dyDescent="0.3">
      <c r="C380" s="54"/>
    </row>
    <row r="381" spans="3:3" ht="14.25" customHeight="1" x14ac:dyDescent="0.3">
      <c r="C381" s="54"/>
    </row>
    <row r="382" spans="3:3" ht="14.25" customHeight="1" x14ac:dyDescent="0.3">
      <c r="C382" s="54"/>
    </row>
    <row r="383" spans="3:3" ht="14.25" customHeight="1" x14ac:dyDescent="0.3">
      <c r="C383" s="54"/>
    </row>
    <row r="384" spans="3:3" ht="14.25" customHeight="1" x14ac:dyDescent="0.3">
      <c r="C384" s="54"/>
    </row>
    <row r="385" spans="3:3" ht="14.25" customHeight="1" x14ac:dyDescent="0.3">
      <c r="C385" s="54"/>
    </row>
    <row r="386" spans="3:3" ht="14.25" customHeight="1" x14ac:dyDescent="0.3">
      <c r="C386" s="54"/>
    </row>
    <row r="387" spans="3:3" ht="14.25" customHeight="1" x14ac:dyDescent="0.3">
      <c r="C387" s="54"/>
    </row>
    <row r="388" spans="3:3" ht="14.25" customHeight="1" x14ac:dyDescent="0.3">
      <c r="C388" s="54"/>
    </row>
    <row r="389" spans="3:3" ht="14.25" customHeight="1" x14ac:dyDescent="0.3">
      <c r="C389" s="54"/>
    </row>
    <row r="390" spans="3:3" ht="14.25" customHeight="1" x14ac:dyDescent="0.3">
      <c r="C390" s="54"/>
    </row>
    <row r="391" spans="3:3" ht="14.25" customHeight="1" x14ac:dyDescent="0.3">
      <c r="C391" s="54"/>
    </row>
    <row r="392" spans="3:3" ht="14.25" customHeight="1" x14ac:dyDescent="0.3">
      <c r="C392" s="54"/>
    </row>
    <row r="393" spans="3:3" ht="14.25" customHeight="1" x14ac:dyDescent="0.3">
      <c r="C393" s="54"/>
    </row>
    <row r="394" spans="3:3" ht="14.25" customHeight="1" x14ac:dyDescent="0.3">
      <c r="C394" s="54"/>
    </row>
    <row r="395" spans="3:3" ht="14.25" customHeight="1" x14ac:dyDescent="0.3">
      <c r="C395" s="54"/>
    </row>
    <row r="396" spans="3:3" ht="14.25" customHeight="1" x14ac:dyDescent="0.3">
      <c r="C396" s="54"/>
    </row>
    <row r="397" spans="3:3" ht="14.25" customHeight="1" x14ac:dyDescent="0.3">
      <c r="C397" s="54"/>
    </row>
    <row r="398" spans="3:3" ht="14.25" customHeight="1" x14ac:dyDescent="0.3">
      <c r="C398" s="54"/>
    </row>
    <row r="399" spans="3:3" ht="14.25" customHeight="1" x14ac:dyDescent="0.3">
      <c r="C399" s="54"/>
    </row>
    <row r="400" spans="3:3" ht="14.25" customHeight="1" x14ac:dyDescent="0.3">
      <c r="C400" s="54"/>
    </row>
    <row r="401" spans="3:3" ht="14.25" customHeight="1" x14ac:dyDescent="0.3">
      <c r="C401" s="54"/>
    </row>
    <row r="402" spans="3:3" ht="14.25" customHeight="1" x14ac:dyDescent="0.3">
      <c r="C402" s="54"/>
    </row>
    <row r="403" spans="3:3" ht="14.25" customHeight="1" x14ac:dyDescent="0.3">
      <c r="C403" s="54"/>
    </row>
    <row r="404" spans="3:3" ht="14.25" customHeight="1" x14ac:dyDescent="0.3">
      <c r="C404" s="54"/>
    </row>
    <row r="405" spans="3:3" ht="14.25" customHeight="1" x14ac:dyDescent="0.3">
      <c r="C405" s="54"/>
    </row>
    <row r="406" spans="3:3" ht="14.25" customHeight="1" x14ac:dyDescent="0.3">
      <c r="C406" s="54"/>
    </row>
    <row r="407" spans="3:3" ht="14.25" customHeight="1" x14ac:dyDescent="0.3">
      <c r="C407" s="54"/>
    </row>
    <row r="408" spans="3:3" ht="14.25" customHeight="1" x14ac:dyDescent="0.3">
      <c r="C408" s="54"/>
    </row>
    <row r="409" spans="3:3" ht="14.25" customHeight="1" x14ac:dyDescent="0.3">
      <c r="C409" s="54"/>
    </row>
    <row r="410" spans="3:3" ht="14.25" customHeight="1" x14ac:dyDescent="0.3">
      <c r="C410" s="54"/>
    </row>
    <row r="411" spans="3:3" ht="14.25" customHeight="1" x14ac:dyDescent="0.3">
      <c r="C411" s="54"/>
    </row>
    <row r="412" spans="3:3" ht="14.25" customHeight="1" x14ac:dyDescent="0.3">
      <c r="C412" s="54"/>
    </row>
    <row r="413" spans="3:3" ht="14.25" customHeight="1" x14ac:dyDescent="0.3">
      <c r="C413" s="54"/>
    </row>
    <row r="414" spans="3:3" ht="14.25" customHeight="1" x14ac:dyDescent="0.3">
      <c r="C414" s="54"/>
    </row>
    <row r="415" spans="3:3" ht="14.25" customHeight="1" x14ac:dyDescent="0.3">
      <c r="C415" s="54"/>
    </row>
    <row r="416" spans="3:3" ht="14.25" customHeight="1" x14ac:dyDescent="0.3">
      <c r="C416" s="54"/>
    </row>
    <row r="417" spans="3:3" ht="14.25" customHeight="1" x14ac:dyDescent="0.3">
      <c r="C417" s="54"/>
    </row>
    <row r="418" spans="3:3" ht="14.25" customHeight="1" x14ac:dyDescent="0.3">
      <c r="C418" s="54"/>
    </row>
    <row r="419" spans="3:3" ht="14.25" customHeight="1" x14ac:dyDescent="0.3">
      <c r="C419" s="54"/>
    </row>
    <row r="420" spans="3:3" ht="14.25" customHeight="1" x14ac:dyDescent="0.3">
      <c r="C420" s="54"/>
    </row>
    <row r="421" spans="3:3" ht="14.25" customHeight="1" x14ac:dyDescent="0.3">
      <c r="C421" s="54"/>
    </row>
    <row r="422" spans="3:3" ht="14.25" customHeight="1" x14ac:dyDescent="0.3">
      <c r="C422" s="54"/>
    </row>
    <row r="423" spans="3:3" ht="14.25" customHeight="1" x14ac:dyDescent="0.3">
      <c r="C423" s="54"/>
    </row>
    <row r="424" spans="3:3" ht="14.25" customHeight="1" x14ac:dyDescent="0.3">
      <c r="C424" s="54"/>
    </row>
    <row r="425" spans="3:3" ht="14.25" customHeight="1" x14ac:dyDescent="0.3">
      <c r="C425" s="54"/>
    </row>
    <row r="426" spans="3:3" ht="14.25" customHeight="1" x14ac:dyDescent="0.3">
      <c r="C426" s="54"/>
    </row>
    <row r="427" spans="3:3" ht="14.25" customHeight="1" x14ac:dyDescent="0.3">
      <c r="C427" s="54"/>
    </row>
    <row r="428" spans="3:3" ht="14.25" customHeight="1" x14ac:dyDescent="0.3">
      <c r="C428" s="54"/>
    </row>
    <row r="429" spans="3:3" ht="14.25" customHeight="1" x14ac:dyDescent="0.3">
      <c r="C429" s="54"/>
    </row>
    <row r="430" spans="3:3" ht="14.25" customHeight="1" x14ac:dyDescent="0.3">
      <c r="C430" s="54"/>
    </row>
    <row r="431" spans="3:3" ht="14.25" customHeight="1" x14ac:dyDescent="0.3">
      <c r="C431" s="54"/>
    </row>
    <row r="432" spans="3:3" ht="14.25" customHeight="1" x14ac:dyDescent="0.3">
      <c r="C432" s="54"/>
    </row>
    <row r="433" spans="3:3" ht="14.25" customHeight="1" x14ac:dyDescent="0.3">
      <c r="C433" s="54"/>
    </row>
    <row r="434" spans="3:3" ht="14.25" customHeight="1" x14ac:dyDescent="0.3">
      <c r="C434" s="54"/>
    </row>
    <row r="435" spans="3:3" ht="14.25" customHeight="1" x14ac:dyDescent="0.3">
      <c r="C435" s="54"/>
    </row>
    <row r="436" spans="3:3" ht="14.25" customHeight="1" x14ac:dyDescent="0.3">
      <c r="C436" s="54"/>
    </row>
    <row r="437" spans="3:3" ht="14.25" customHeight="1" x14ac:dyDescent="0.3">
      <c r="C437" s="54"/>
    </row>
    <row r="438" spans="3:3" ht="14.25" customHeight="1" x14ac:dyDescent="0.3">
      <c r="C438" s="54"/>
    </row>
    <row r="439" spans="3:3" ht="14.25" customHeight="1" x14ac:dyDescent="0.3">
      <c r="C439" s="54"/>
    </row>
    <row r="440" spans="3:3" ht="14.25" customHeight="1" x14ac:dyDescent="0.3">
      <c r="C440" s="54"/>
    </row>
    <row r="441" spans="3:3" ht="14.25" customHeight="1" x14ac:dyDescent="0.3">
      <c r="C441" s="54"/>
    </row>
    <row r="442" spans="3:3" ht="14.25" customHeight="1" x14ac:dyDescent="0.3">
      <c r="C442" s="54"/>
    </row>
    <row r="443" spans="3:3" ht="14.25" customHeight="1" x14ac:dyDescent="0.3">
      <c r="C443" s="54"/>
    </row>
    <row r="444" spans="3:3" ht="14.25" customHeight="1" x14ac:dyDescent="0.3">
      <c r="C444" s="54"/>
    </row>
    <row r="445" spans="3:3" ht="14.25" customHeight="1" x14ac:dyDescent="0.3">
      <c r="C445" s="54"/>
    </row>
    <row r="446" spans="3:3" ht="14.25" customHeight="1" x14ac:dyDescent="0.3">
      <c r="C446" s="54"/>
    </row>
    <row r="447" spans="3:3" ht="14.25" customHeight="1" x14ac:dyDescent="0.3">
      <c r="C447" s="54"/>
    </row>
    <row r="448" spans="3:3" ht="14.25" customHeight="1" x14ac:dyDescent="0.3">
      <c r="C448" s="54"/>
    </row>
    <row r="449" spans="3:3" ht="14.25" customHeight="1" x14ac:dyDescent="0.3">
      <c r="C449" s="54"/>
    </row>
    <row r="450" spans="3:3" ht="14.25" customHeight="1" x14ac:dyDescent="0.3">
      <c r="C450" s="54"/>
    </row>
    <row r="451" spans="3:3" ht="14.25" customHeight="1" x14ac:dyDescent="0.3">
      <c r="C451" s="54"/>
    </row>
    <row r="452" spans="3:3" ht="14.25" customHeight="1" x14ac:dyDescent="0.3">
      <c r="C452" s="54"/>
    </row>
    <row r="453" spans="3:3" ht="14.25" customHeight="1" x14ac:dyDescent="0.3">
      <c r="C453" s="54"/>
    </row>
    <row r="454" spans="3:3" ht="14.25" customHeight="1" x14ac:dyDescent="0.3">
      <c r="C454" s="54"/>
    </row>
    <row r="455" spans="3:3" ht="14.25" customHeight="1" x14ac:dyDescent="0.3">
      <c r="C455" s="54"/>
    </row>
    <row r="456" spans="3:3" ht="14.25" customHeight="1" x14ac:dyDescent="0.3">
      <c r="C456" s="54"/>
    </row>
    <row r="457" spans="3:3" ht="14.25" customHeight="1" x14ac:dyDescent="0.3">
      <c r="C457" s="54"/>
    </row>
    <row r="458" spans="3:3" ht="14.25" customHeight="1" x14ac:dyDescent="0.3">
      <c r="C458" s="54"/>
    </row>
    <row r="459" spans="3:3" ht="14.25" customHeight="1" x14ac:dyDescent="0.3">
      <c r="C459" s="54"/>
    </row>
    <row r="460" spans="3:3" ht="14.25" customHeight="1" x14ac:dyDescent="0.3">
      <c r="C460" s="54"/>
    </row>
    <row r="461" spans="3:3" ht="14.25" customHeight="1" x14ac:dyDescent="0.3">
      <c r="C461" s="54"/>
    </row>
    <row r="462" spans="3:3" ht="14.25" customHeight="1" x14ac:dyDescent="0.3">
      <c r="C462" s="54"/>
    </row>
    <row r="463" spans="3:3" ht="14.25" customHeight="1" x14ac:dyDescent="0.3">
      <c r="C463" s="54"/>
    </row>
    <row r="464" spans="3:3" ht="14.25" customHeight="1" x14ac:dyDescent="0.3">
      <c r="C464" s="54"/>
    </row>
    <row r="465" spans="3:3" ht="14.25" customHeight="1" x14ac:dyDescent="0.3">
      <c r="C465" s="54"/>
    </row>
    <row r="466" spans="3:3" ht="14.25" customHeight="1" x14ac:dyDescent="0.3">
      <c r="C466" s="54"/>
    </row>
    <row r="467" spans="3:3" ht="14.25" customHeight="1" x14ac:dyDescent="0.3">
      <c r="C467" s="54"/>
    </row>
    <row r="468" spans="3:3" ht="14.25" customHeight="1" x14ac:dyDescent="0.3">
      <c r="C468" s="54"/>
    </row>
    <row r="469" spans="3:3" ht="14.25" customHeight="1" x14ac:dyDescent="0.3">
      <c r="C469" s="54"/>
    </row>
    <row r="470" spans="3:3" ht="14.25" customHeight="1" x14ac:dyDescent="0.3">
      <c r="C470" s="54"/>
    </row>
    <row r="471" spans="3:3" ht="14.25" customHeight="1" x14ac:dyDescent="0.3">
      <c r="C471" s="54"/>
    </row>
    <row r="472" spans="3:3" ht="14.25" customHeight="1" x14ac:dyDescent="0.3">
      <c r="C472" s="54"/>
    </row>
    <row r="473" spans="3:3" ht="14.25" customHeight="1" x14ac:dyDescent="0.3">
      <c r="C473" s="54"/>
    </row>
    <row r="474" spans="3:3" ht="14.25" customHeight="1" x14ac:dyDescent="0.3">
      <c r="C474" s="54"/>
    </row>
    <row r="475" spans="3:3" ht="14.25" customHeight="1" x14ac:dyDescent="0.3">
      <c r="C475" s="54"/>
    </row>
    <row r="476" spans="3:3" ht="14.25" customHeight="1" x14ac:dyDescent="0.3">
      <c r="C476" s="54"/>
    </row>
    <row r="477" spans="3:3" ht="14.25" customHeight="1" x14ac:dyDescent="0.3">
      <c r="C477" s="54"/>
    </row>
    <row r="478" spans="3:3" ht="14.25" customHeight="1" x14ac:dyDescent="0.3">
      <c r="C478" s="54"/>
    </row>
    <row r="479" spans="3:3" ht="14.25" customHeight="1" x14ac:dyDescent="0.3">
      <c r="C479" s="54"/>
    </row>
    <row r="480" spans="3:3" ht="14.25" customHeight="1" x14ac:dyDescent="0.3">
      <c r="C480" s="54"/>
    </row>
    <row r="481" spans="3:3" ht="14.25" customHeight="1" x14ac:dyDescent="0.3">
      <c r="C481" s="54"/>
    </row>
    <row r="482" spans="3:3" ht="14.25" customHeight="1" x14ac:dyDescent="0.3">
      <c r="C482" s="54"/>
    </row>
    <row r="483" spans="3:3" ht="14.25" customHeight="1" x14ac:dyDescent="0.3">
      <c r="C483" s="54"/>
    </row>
    <row r="484" spans="3:3" ht="14.25" customHeight="1" x14ac:dyDescent="0.3">
      <c r="C484" s="54"/>
    </row>
    <row r="485" spans="3:3" ht="14.25" customHeight="1" x14ac:dyDescent="0.3">
      <c r="C485" s="54"/>
    </row>
    <row r="486" spans="3:3" ht="14.25" customHeight="1" x14ac:dyDescent="0.3">
      <c r="C486" s="54"/>
    </row>
    <row r="487" spans="3:3" ht="14.25" customHeight="1" x14ac:dyDescent="0.3">
      <c r="C487" s="54"/>
    </row>
    <row r="488" spans="3:3" ht="14.25" customHeight="1" x14ac:dyDescent="0.3">
      <c r="C488" s="54"/>
    </row>
    <row r="489" spans="3:3" ht="14.25" customHeight="1" x14ac:dyDescent="0.3">
      <c r="C489" s="54"/>
    </row>
    <row r="490" spans="3:3" ht="14.25" customHeight="1" x14ac:dyDescent="0.3">
      <c r="C490" s="54"/>
    </row>
    <row r="491" spans="3:3" ht="14.25" customHeight="1" x14ac:dyDescent="0.3">
      <c r="C491" s="54"/>
    </row>
    <row r="492" spans="3:3" ht="14.25" customHeight="1" x14ac:dyDescent="0.3">
      <c r="C492" s="54"/>
    </row>
    <row r="493" spans="3:3" ht="14.25" customHeight="1" x14ac:dyDescent="0.3">
      <c r="C493" s="54"/>
    </row>
    <row r="494" spans="3:3" ht="14.25" customHeight="1" x14ac:dyDescent="0.3">
      <c r="C494" s="54"/>
    </row>
    <row r="495" spans="3:3" ht="14.25" customHeight="1" x14ac:dyDescent="0.3">
      <c r="C495" s="54"/>
    </row>
    <row r="496" spans="3:3" ht="14.25" customHeight="1" x14ac:dyDescent="0.3">
      <c r="C496" s="54"/>
    </row>
    <row r="497" spans="3:3" ht="14.25" customHeight="1" x14ac:dyDescent="0.3">
      <c r="C497" s="54"/>
    </row>
    <row r="498" spans="3:3" ht="14.25" customHeight="1" x14ac:dyDescent="0.3">
      <c r="C498" s="54"/>
    </row>
    <row r="499" spans="3:3" ht="14.25" customHeight="1" x14ac:dyDescent="0.3">
      <c r="C499" s="54"/>
    </row>
    <row r="500" spans="3:3" ht="14.25" customHeight="1" x14ac:dyDescent="0.3">
      <c r="C500" s="54"/>
    </row>
    <row r="501" spans="3:3" ht="14.25" customHeight="1" x14ac:dyDescent="0.3">
      <c r="C501" s="54"/>
    </row>
    <row r="502" spans="3:3" ht="14.25" customHeight="1" x14ac:dyDescent="0.3">
      <c r="C502" s="54"/>
    </row>
    <row r="503" spans="3:3" ht="14.25" customHeight="1" x14ac:dyDescent="0.3">
      <c r="C503" s="54"/>
    </row>
    <row r="504" spans="3:3" ht="14.25" customHeight="1" x14ac:dyDescent="0.3">
      <c r="C504" s="54"/>
    </row>
    <row r="505" spans="3:3" ht="14.25" customHeight="1" x14ac:dyDescent="0.3">
      <c r="C505" s="54"/>
    </row>
    <row r="506" spans="3:3" ht="14.25" customHeight="1" x14ac:dyDescent="0.3">
      <c r="C506" s="54"/>
    </row>
    <row r="507" spans="3:3" ht="14.25" customHeight="1" x14ac:dyDescent="0.3">
      <c r="C507" s="54"/>
    </row>
    <row r="508" spans="3:3" ht="14.25" customHeight="1" x14ac:dyDescent="0.3">
      <c r="C508" s="54"/>
    </row>
    <row r="509" spans="3:3" ht="14.25" customHeight="1" x14ac:dyDescent="0.3">
      <c r="C509" s="54"/>
    </row>
    <row r="510" spans="3:3" ht="14.25" customHeight="1" x14ac:dyDescent="0.3">
      <c r="C510" s="54"/>
    </row>
    <row r="511" spans="3:3" ht="14.25" customHeight="1" x14ac:dyDescent="0.3">
      <c r="C511" s="54"/>
    </row>
    <row r="512" spans="3:3" ht="14.25" customHeight="1" x14ac:dyDescent="0.3">
      <c r="C512" s="54"/>
    </row>
    <row r="513" spans="3:3" ht="14.25" customHeight="1" x14ac:dyDescent="0.3">
      <c r="C513" s="54"/>
    </row>
    <row r="514" spans="3:3" ht="14.25" customHeight="1" x14ac:dyDescent="0.3">
      <c r="C514" s="54"/>
    </row>
    <row r="515" spans="3:3" ht="14.25" customHeight="1" x14ac:dyDescent="0.3">
      <c r="C515" s="54"/>
    </row>
    <row r="516" spans="3:3" ht="14.25" customHeight="1" x14ac:dyDescent="0.3">
      <c r="C516" s="54"/>
    </row>
    <row r="517" spans="3:3" ht="14.25" customHeight="1" x14ac:dyDescent="0.3">
      <c r="C517" s="54"/>
    </row>
    <row r="518" spans="3:3" ht="14.25" customHeight="1" x14ac:dyDescent="0.3">
      <c r="C518" s="54"/>
    </row>
    <row r="519" spans="3:3" ht="14.25" customHeight="1" x14ac:dyDescent="0.3">
      <c r="C519" s="54"/>
    </row>
    <row r="520" spans="3:3" ht="14.25" customHeight="1" x14ac:dyDescent="0.3">
      <c r="C520" s="54"/>
    </row>
    <row r="521" spans="3:3" ht="14.25" customHeight="1" x14ac:dyDescent="0.3">
      <c r="C521" s="54"/>
    </row>
    <row r="522" spans="3:3" ht="14.25" customHeight="1" x14ac:dyDescent="0.3">
      <c r="C522" s="54"/>
    </row>
    <row r="523" spans="3:3" ht="14.25" customHeight="1" x14ac:dyDescent="0.3">
      <c r="C523" s="54"/>
    </row>
    <row r="524" spans="3:3" ht="14.25" customHeight="1" x14ac:dyDescent="0.3">
      <c r="C524" s="54"/>
    </row>
    <row r="525" spans="3:3" ht="14.25" customHeight="1" x14ac:dyDescent="0.3">
      <c r="C525" s="54"/>
    </row>
    <row r="526" spans="3:3" ht="14.25" customHeight="1" x14ac:dyDescent="0.3">
      <c r="C526" s="54"/>
    </row>
    <row r="527" spans="3:3" ht="14.25" customHeight="1" x14ac:dyDescent="0.3">
      <c r="C527" s="54"/>
    </row>
    <row r="528" spans="3:3" ht="14.25" customHeight="1" x14ac:dyDescent="0.3">
      <c r="C528" s="54"/>
    </row>
    <row r="529" spans="3:3" ht="14.25" customHeight="1" x14ac:dyDescent="0.3">
      <c r="C529" s="54"/>
    </row>
    <row r="530" spans="3:3" ht="14.25" customHeight="1" x14ac:dyDescent="0.3">
      <c r="C530" s="54"/>
    </row>
    <row r="531" spans="3:3" ht="14.25" customHeight="1" x14ac:dyDescent="0.3">
      <c r="C531" s="54"/>
    </row>
    <row r="532" spans="3:3" ht="14.25" customHeight="1" x14ac:dyDescent="0.3">
      <c r="C532" s="54"/>
    </row>
    <row r="533" spans="3:3" ht="14.25" customHeight="1" x14ac:dyDescent="0.3">
      <c r="C533" s="54"/>
    </row>
    <row r="534" spans="3:3" ht="14.25" customHeight="1" x14ac:dyDescent="0.3">
      <c r="C534" s="54"/>
    </row>
    <row r="535" spans="3:3" ht="14.25" customHeight="1" x14ac:dyDescent="0.3">
      <c r="C535" s="54"/>
    </row>
    <row r="536" spans="3:3" ht="14.25" customHeight="1" x14ac:dyDescent="0.3">
      <c r="C536" s="54"/>
    </row>
    <row r="537" spans="3:3" ht="14.25" customHeight="1" x14ac:dyDescent="0.3">
      <c r="C537" s="54"/>
    </row>
    <row r="538" spans="3:3" ht="14.25" customHeight="1" x14ac:dyDescent="0.3">
      <c r="C538" s="54"/>
    </row>
    <row r="539" spans="3:3" ht="14.25" customHeight="1" x14ac:dyDescent="0.3">
      <c r="C539" s="54"/>
    </row>
    <row r="540" spans="3:3" ht="14.25" customHeight="1" x14ac:dyDescent="0.3">
      <c r="C540" s="54"/>
    </row>
    <row r="541" spans="3:3" ht="14.25" customHeight="1" x14ac:dyDescent="0.3">
      <c r="C541" s="54"/>
    </row>
    <row r="542" spans="3:3" ht="14.25" customHeight="1" x14ac:dyDescent="0.3">
      <c r="C542" s="54"/>
    </row>
    <row r="543" spans="3:3" ht="14.25" customHeight="1" x14ac:dyDescent="0.3">
      <c r="C543" s="54"/>
    </row>
    <row r="544" spans="3:3" ht="14.25" customHeight="1" x14ac:dyDescent="0.3">
      <c r="C544" s="54"/>
    </row>
    <row r="545" spans="3:3" ht="14.25" customHeight="1" x14ac:dyDescent="0.3">
      <c r="C545" s="54"/>
    </row>
    <row r="546" spans="3:3" ht="14.25" customHeight="1" x14ac:dyDescent="0.3">
      <c r="C546" s="54"/>
    </row>
    <row r="547" spans="3:3" ht="14.25" customHeight="1" x14ac:dyDescent="0.3">
      <c r="C547" s="54"/>
    </row>
    <row r="548" spans="3:3" ht="14.25" customHeight="1" x14ac:dyDescent="0.3">
      <c r="C548" s="54"/>
    </row>
    <row r="549" spans="3:3" ht="14.25" customHeight="1" x14ac:dyDescent="0.3">
      <c r="C549" s="54"/>
    </row>
    <row r="550" spans="3:3" ht="14.25" customHeight="1" x14ac:dyDescent="0.3">
      <c r="C550" s="54"/>
    </row>
    <row r="551" spans="3:3" ht="14.25" customHeight="1" x14ac:dyDescent="0.3">
      <c r="C551" s="54"/>
    </row>
    <row r="552" spans="3:3" ht="14.25" customHeight="1" x14ac:dyDescent="0.3">
      <c r="C552" s="54"/>
    </row>
    <row r="553" spans="3:3" ht="14.25" customHeight="1" x14ac:dyDescent="0.3">
      <c r="C553" s="54"/>
    </row>
    <row r="554" spans="3:3" ht="14.25" customHeight="1" x14ac:dyDescent="0.3">
      <c r="C554" s="54"/>
    </row>
    <row r="555" spans="3:3" ht="14.25" customHeight="1" x14ac:dyDescent="0.3">
      <c r="C555" s="54"/>
    </row>
    <row r="556" spans="3:3" ht="14.25" customHeight="1" x14ac:dyDescent="0.3">
      <c r="C556" s="54"/>
    </row>
    <row r="557" spans="3:3" ht="14.25" customHeight="1" x14ac:dyDescent="0.3">
      <c r="C557" s="54"/>
    </row>
    <row r="558" spans="3:3" ht="14.25" customHeight="1" x14ac:dyDescent="0.3">
      <c r="C558" s="54"/>
    </row>
    <row r="559" spans="3:3" ht="14.25" customHeight="1" x14ac:dyDescent="0.3">
      <c r="C559" s="54"/>
    </row>
    <row r="560" spans="3:3" ht="14.25" customHeight="1" x14ac:dyDescent="0.3">
      <c r="C560" s="54"/>
    </row>
    <row r="561" spans="3:3" ht="14.25" customHeight="1" x14ac:dyDescent="0.3">
      <c r="C561" s="54"/>
    </row>
    <row r="562" spans="3:3" ht="14.25" customHeight="1" x14ac:dyDescent="0.3">
      <c r="C562" s="54"/>
    </row>
    <row r="563" spans="3:3" ht="14.25" customHeight="1" x14ac:dyDescent="0.3">
      <c r="C563" s="54"/>
    </row>
    <row r="564" spans="3:3" ht="14.25" customHeight="1" x14ac:dyDescent="0.3">
      <c r="C564" s="54"/>
    </row>
    <row r="565" spans="3:3" ht="14.25" customHeight="1" x14ac:dyDescent="0.3">
      <c r="C565" s="54"/>
    </row>
    <row r="566" spans="3:3" ht="14.25" customHeight="1" x14ac:dyDescent="0.3">
      <c r="C566" s="54"/>
    </row>
    <row r="567" spans="3:3" ht="14.25" customHeight="1" x14ac:dyDescent="0.3">
      <c r="C567" s="54"/>
    </row>
    <row r="568" spans="3:3" ht="14.25" customHeight="1" x14ac:dyDescent="0.3">
      <c r="C568" s="54"/>
    </row>
    <row r="569" spans="3:3" ht="14.25" customHeight="1" x14ac:dyDescent="0.3">
      <c r="C569" s="54"/>
    </row>
    <row r="570" spans="3:3" ht="14.25" customHeight="1" x14ac:dyDescent="0.3">
      <c r="C570" s="54"/>
    </row>
    <row r="571" spans="3:3" ht="14.25" customHeight="1" x14ac:dyDescent="0.3">
      <c r="C571" s="54"/>
    </row>
    <row r="572" spans="3:3" ht="14.25" customHeight="1" x14ac:dyDescent="0.3">
      <c r="C572" s="54"/>
    </row>
    <row r="573" spans="3:3" ht="14.25" customHeight="1" x14ac:dyDescent="0.3">
      <c r="C573" s="54"/>
    </row>
    <row r="574" spans="3:3" ht="14.25" customHeight="1" x14ac:dyDescent="0.3">
      <c r="C574" s="54"/>
    </row>
    <row r="575" spans="3:3" ht="14.25" customHeight="1" x14ac:dyDescent="0.3">
      <c r="C575" s="54"/>
    </row>
    <row r="576" spans="3:3" ht="14.25" customHeight="1" x14ac:dyDescent="0.3">
      <c r="C576" s="54"/>
    </row>
    <row r="577" spans="3:3" ht="14.25" customHeight="1" x14ac:dyDescent="0.3">
      <c r="C577" s="54"/>
    </row>
    <row r="578" spans="3:3" ht="14.25" customHeight="1" x14ac:dyDescent="0.3">
      <c r="C578" s="54"/>
    </row>
    <row r="579" spans="3:3" ht="14.25" customHeight="1" x14ac:dyDescent="0.3">
      <c r="C579" s="54"/>
    </row>
    <row r="580" spans="3:3" ht="14.25" customHeight="1" x14ac:dyDescent="0.3">
      <c r="C580" s="54"/>
    </row>
    <row r="581" spans="3:3" ht="14.25" customHeight="1" x14ac:dyDescent="0.3">
      <c r="C581" s="54"/>
    </row>
    <row r="582" spans="3:3" ht="14.25" customHeight="1" x14ac:dyDescent="0.3">
      <c r="C582" s="54"/>
    </row>
    <row r="583" spans="3:3" ht="14.25" customHeight="1" x14ac:dyDescent="0.3">
      <c r="C583" s="54"/>
    </row>
    <row r="584" spans="3:3" ht="14.25" customHeight="1" x14ac:dyDescent="0.3">
      <c r="C584" s="54"/>
    </row>
    <row r="585" spans="3:3" ht="14.25" customHeight="1" x14ac:dyDescent="0.3">
      <c r="C585" s="54"/>
    </row>
    <row r="586" spans="3:3" ht="14.25" customHeight="1" x14ac:dyDescent="0.3">
      <c r="C586" s="54"/>
    </row>
    <row r="587" spans="3:3" ht="14.25" customHeight="1" x14ac:dyDescent="0.3">
      <c r="C587" s="54"/>
    </row>
    <row r="588" spans="3:3" ht="14.25" customHeight="1" x14ac:dyDescent="0.3">
      <c r="C588" s="54"/>
    </row>
    <row r="589" spans="3:3" ht="14.25" customHeight="1" x14ac:dyDescent="0.3">
      <c r="C589" s="54"/>
    </row>
    <row r="590" spans="3:3" ht="14.25" customHeight="1" x14ac:dyDescent="0.3">
      <c r="C590" s="54"/>
    </row>
    <row r="591" spans="3:3" ht="14.25" customHeight="1" x14ac:dyDescent="0.3">
      <c r="C591" s="54"/>
    </row>
    <row r="592" spans="3:3" ht="14.25" customHeight="1" x14ac:dyDescent="0.3">
      <c r="C592" s="54"/>
    </row>
    <row r="593" spans="3:3" ht="14.25" customHeight="1" x14ac:dyDescent="0.3">
      <c r="C593" s="54"/>
    </row>
    <row r="594" spans="3:3" ht="14.25" customHeight="1" x14ac:dyDescent="0.3">
      <c r="C594" s="54"/>
    </row>
    <row r="595" spans="3:3" ht="14.25" customHeight="1" x14ac:dyDescent="0.3">
      <c r="C595" s="54"/>
    </row>
    <row r="596" spans="3:3" ht="14.25" customHeight="1" x14ac:dyDescent="0.3">
      <c r="C596" s="54"/>
    </row>
    <row r="597" spans="3:3" ht="14.25" customHeight="1" x14ac:dyDescent="0.3">
      <c r="C597" s="54"/>
    </row>
    <row r="598" spans="3:3" ht="14.25" customHeight="1" x14ac:dyDescent="0.3">
      <c r="C598" s="54"/>
    </row>
    <row r="599" spans="3:3" ht="14.25" customHeight="1" x14ac:dyDescent="0.3">
      <c r="C599" s="54"/>
    </row>
    <row r="600" spans="3:3" ht="14.25" customHeight="1" x14ac:dyDescent="0.3">
      <c r="C600" s="54"/>
    </row>
    <row r="601" spans="3:3" ht="14.25" customHeight="1" x14ac:dyDescent="0.3">
      <c r="C601" s="54"/>
    </row>
    <row r="602" spans="3:3" ht="14.25" customHeight="1" x14ac:dyDescent="0.3">
      <c r="C602" s="54"/>
    </row>
    <row r="603" spans="3:3" ht="14.25" customHeight="1" x14ac:dyDescent="0.3">
      <c r="C603" s="54"/>
    </row>
    <row r="604" spans="3:3" ht="14.25" customHeight="1" x14ac:dyDescent="0.3">
      <c r="C604" s="54"/>
    </row>
    <row r="605" spans="3:3" ht="14.25" customHeight="1" x14ac:dyDescent="0.3">
      <c r="C605" s="54"/>
    </row>
    <row r="606" spans="3:3" ht="14.25" customHeight="1" x14ac:dyDescent="0.3">
      <c r="C606" s="54"/>
    </row>
    <row r="607" spans="3:3" ht="14.25" customHeight="1" x14ac:dyDescent="0.3">
      <c r="C607" s="54"/>
    </row>
    <row r="608" spans="3:3" ht="14.25" customHeight="1" x14ac:dyDescent="0.3">
      <c r="C608" s="54"/>
    </row>
    <row r="609" spans="3:3" ht="14.25" customHeight="1" x14ac:dyDescent="0.3">
      <c r="C609" s="54"/>
    </row>
    <row r="610" spans="3:3" ht="14.25" customHeight="1" x14ac:dyDescent="0.3">
      <c r="C610" s="54"/>
    </row>
    <row r="611" spans="3:3" ht="14.25" customHeight="1" x14ac:dyDescent="0.3">
      <c r="C611" s="54"/>
    </row>
    <row r="612" spans="3:3" ht="14.25" customHeight="1" x14ac:dyDescent="0.3">
      <c r="C612" s="54"/>
    </row>
    <row r="613" spans="3:3" ht="14.25" customHeight="1" x14ac:dyDescent="0.3">
      <c r="C613" s="54"/>
    </row>
    <row r="614" spans="3:3" ht="14.25" customHeight="1" x14ac:dyDescent="0.3">
      <c r="C614" s="54"/>
    </row>
    <row r="615" spans="3:3" ht="14.25" customHeight="1" x14ac:dyDescent="0.3">
      <c r="C615" s="54"/>
    </row>
    <row r="616" spans="3:3" ht="14.25" customHeight="1" x14ac:dyDescent="0.3">
      <c r="C616" s="54"/>
    </row>
    <row r="617" spans="3:3" ht="14.25" customHeight="1" x14ac:dyDescent="0.3">
      <c r="C617" s="54"/>
    </row>
    <row r="618" spans="3:3" ht="14.25" customHeight="1" x14ac:dyDescent="0.3">
      <c r="C618" s="54"/>
    </row>
    <row r="619" spans="3:3" ht="14.25" customHeight="1" x14ac:dyDescent="0.3">
      <c r="C619" s="54"/>
    </row>
    <row r="620" spans="3:3" ht="14.25" customHeight="1" x14ac:dyDescent="0.3">
      <c r="C620" s="54"/>
    </row>
    <row r="621" spans="3:3" ht="14.25" customHeight="1" x14ac:dyDescent="0.3">
      <c r="C621" s="54"/>
    </row>
    <row r="622" spans="3:3" ht="14.25" customHeight="1" x14ac:dyDescent="0.3">
      <c r="C622" s="54"/>
    </row>
    <row r="623" spans="3:3" ht="14.25" customHeight="1" x14ac:dyDescent="0.3">
      <c r="C623" s="54"/>
    </row>
    <row r="624" spans="3:3" ht="14.25" customHeight="1" x14ac:dyDescent="0.3">
      <c r="C624" s="54"/>
    </row>
    <row r="625" spans="3:3" ht="14.25" customHeight="1" x14ac:dyDescent="0.3">
      <c r="C625" s="54"/>
    </row>
    <row r="626" spans="3:3" ht="14.25" customHeight="1" x14ac:dyDescent="0.3">
      <c r="C626" s="54"/>
    </row>
    <row r="627" spans="3:3" ht="14.25" customHeight="1" x14ac:dyDescent="0.3">
      <c r="C627" s="54"/>
    </row>
    <row r="628" spans="3:3" ht="14.25" customHeight="1" x14ac:dyDescent="0.3">
      <c r="C628" s="54"/>
    </row>
    <row r="629" spans="3:3" ht="14.25" customHeight="1" x14ac:dyDescent="0.3">
      <c r="C629" s="54"/>
    </row>
    <row r="630" spans="3:3" ht="14.25" customHeight="1" x14ac:dyDescent="0.3">
      <c r="C630" s="54"/>
    </row>
    <row r="631" spans="3:3" ht="14.25" customHeight="1" x14ac:dyDescent="0.3">
      <c r="C631" s="54"/>
    </row>
    <row r="632" spans="3:3" ht="14.25" customHeight="1" x14ac:dyDescent="0.3">
      <c r="C632" s="54"/>
    </row>
    <row r="633" spans="3:3" ht="14.25" customHeight="1" x14ac:dyDescent="0.3">
      <c r="C633" s="54"/>
    </row>
    <row r="634" spans="3:3" ht="14.25" customHeight="1" x14ac:dyDescent="0.3">
      <c r="C634" s="54"/>
    </row>
    <row r="635" spans="3:3" ht="14.25" customHeight="1" x14ac:dyDescent="0.3">
      <c r="C635" s="54"/>
    </row>
    <row r="636" spans="3:3" ht="14.25" customHeight="1" x14ac:dyDescent="0.3">
      <c r="C636" s="54"/>
    </row>
    <row r="637" spans="3:3" ht="14.25" customHeight="1" x14ac:dyDescent="0.3">
      <c r="C637" s="54"/>
    </row>
    <row r="638" spans="3:3" ht="14.25" customHeight="1" x14ac:dyDescent="0.3">
      <c r="C638" s="54"/>
    </row>
    <row r="639" spans="3:3" ht="14.25" customHeight="1" x14ac:dyDescent="0.3">
      <c r="C639" s="54"/>
    </row>
    <row r="640" spans="3:3" ht="14.25" customHeight="1" x14ac:dyDescent="0.3">
      <c r="C640" s="54"/>
    </row>
    <row r="641" spans="3:3" ht="14.25" customHeight="1" x14ac:dyDescent="0.3">
      <c r="C641" s="54"/>
    </row>
    <row r="642" spans="3:3" ht="14.25" customHeight="1" x14ac:dyDescent="0.3">
      <c r="C642" s="54"/>
    </row>
    <row r="643" spans="3:3" ht="14.25" customHeight="1" x14ac:dyDescent="0.3">
      <c r="C643" s="54"/>
    </row>
    <row r="644" spans="3:3" ht="14.25" customHeight="1" x14ac:dyDescent="0.3">
      <c r="C644" s="54"/>
    </row>
    <row r="645" spans="3:3" ht="14.25" customHeight="1" x14ac:dyDescent="0.3">
      <c r="C645" s="54"/>
    </row>
    <row r="646" spans="3:3" ht="14.25" customHeight="1" x14ac:dyDescent="0.3">
      <c r="C646" s="54"/>
    </row>
    <row r="647" spans="3:3" ht="14.25" customHeight="1" x14ac:dyDescent="0.3">
      <c r="C647" s="54"/>
    </row>
    <row r="648" spans="3:3" ht="14.25" customHeight="1" x14ac:dyDescent="0.3">
      <c r="C648" s="54"/>
    </row>
    <row r="649" spans="3:3" ht="14.25" customHeight="1" x14ac:dyDescent="0.3">
      <c r="C649" s="54"/>
    </row>
    <row r="650" spans="3:3" ht="14.25" customHeight="1" x14ac:dyDescent="0.3">
      <c r="C650" s="54"/>
    </row>
    <row r="651" spans="3:3" ht="14.25" customHeight="1" x14ac:dyDescent="0.3">
      <c r="C651" s="54"/>
    </row>
    <row r="652" spans="3:3" ht="14.25" customHeight="1" x14ac:dyDescent="0.3">
      <c r="C652" s="54"/>
    </row>
    <row r="653" spans="3:3" ht="14.25" customHeight="1" x14ac:dyDescent="0.3">
      <c r="C653" s="54"/>
    </row>
    <row r="654" spans="3:3" ht="14.25" customHeight="1" x14ac:dyDescent="0.3">
      <c r="C654" s="54"/>
    </row>
    <row r="655" spans="3:3" ht="14.25" customHeight="1" x14ac:dyDescent="0.3">
      <c r="C655" s="54"/>
    </row>
    <row r="656" spans="3:3" ht="14.25" customHeight="1" x14ac:dyDescent="0.3">
      <c r="C656" s="54"/>
    </row>
    <row r="657" spans="3:3" ht="14.25" customHeight="1" x14ac:dyDescent="0.3">
      <c r="C657" s="54"/>
    </row>
    <row r="658" spans="3:3" ht="14.25" customHeight="1" x14ac:dyDescent="0.3">
      <c r="C658" s="54"/>
    </row>
    <row r="659" spans="3:3" ht="14.25" customHeight="1" x14ac:dyDescent="0.3">
      <c r="C659" s="54"/>
    </row>
    <row r="660" spans="3:3" ht="14.25" customHeight="1" x14ac:dyDescent="0.3">
      <c r="C660" s="54"/>
    </row>
    <row r="661" spans="3:3" ht="14.25" customHeight="1" x14ac:dyDescent="0.3">
      <c r="C661" s="54"/>
    </row>
    <row r="662" spans="3:3" ht="14.25" customHeight="1" x14ac:dyDescent="0.3">
      <c r="C662" s="54"/>
    </row>
    <row r="663" spans="3:3" ht="14.25" customHeight="1" x14ac:dyDescent="0.3">
      <c r="C663" s="54"/>
    </row>
    <row r="664" spans="3:3" ht="14.25" customHeight="1" x14ac:dyDescent="0.3">
      <c r="C664" s="54"/>
    </row>
    <row r="665" spans="3:3" ht="14.25" customHeight="1" x14ac:dyDescent="0.3">
      <c r="C665" s="54"/>
    </row>
    <row r="666" spans="3:3" ht="14.25" customHeight="1" x14ac:dyDescent="0.3">
      <c r="C666" s="54"/>
    </row>
    <row r="667" spans="3:3" ht="14.25" customHeight="1" x14ac:dyDescent="0.3">
      <c r="C667" s="54"/>
    </row>
    <row r="668" spans="3:3" ht="14.25" customHeight="1" x14ac:dyDescent="0.3">
      <c r="C668" s="54"/>
    </row>
    <row r="669" spans="3:3" ht="14.25" customHeight="1" x14ac:dyDescent="0.3">
      <c r="C669" s="54"/>
    </row>
    <row r="670" spans="3:3" ht="14.25" customHeight="1" x14ac:dyDescent="0.3">
      <c r="C670" s="54"/>
    </row>
    <row r="671" spans="3:3" ht="14.25" customHeight="1" x14ac:dyDescent="0.3">
      <c r="C671" s="54"/>
    </row>
    <row r="672" spans="3:3" ht="14.25" customHeight="1" x14ac:dyDescent="0.3">
      <c r="C672" s="54"/>
    </row>
    <row r="673" spans="3:3" ht="14.25" customHeight="1" x14ac:dyDescent="0.3">
      <c r="C673" s="54"/>
    </row>
    <row r="674" spans="3:3" ht="14.25" customHeight="1" x14ac:dyDescent="0.3">
      <c r="C674" s="54"/>
    </row>
    <row r="675" spans="3:3" ht="14.25" customHeight="1" x14ac:dyDescent="0.3">
      <c r="C675" s="54"/>
    </row>
    <row r="676" spans="3:3" ht="14.25" customHeight="1" x14ac:dyDescent="0.3">
      <c r="C676" s="54"/>
    </row>
    <row r="677" spans="3:3" ht="14.25" customHeight="1" x14ac:dyDescent="0.3">
      <c r="C677" s="54"/>
    </row>
    <row r="678" spans="3:3" ht="14.25" customHeight="1" x14ac:dyDescent="0.3">
      <c r="C678" s="54"/>
    </row>
    <row r="679" spans="3:3" ht="14.25" customHeight="1" x14ac:dyDescent="0.3">
      <c r="C679" s="54"/>
    </row>
    <row r="680" spans="3:3" ht="14.25" customHeight="1" x14ac:dyDescent="0.3">
      <c r="C680" s="54"/>
    </row>
    <row r="681" spans="3:3" ht="14.25" customHeight="1" x14ac:dyDescent="0.3">
      <c r="C681" s="54"/>
    </row>
    <row r="682" spans="3:3" ht="14.25" customHeight="1" x14ac:dyDescent="0.3">
      <c r="C682" s="54"/>
    </row>
    <row r="683" spans="3:3" ht="14.25" customHeight="1" x14ac:dyDescent="0.3">
      <c r="C683" s="54"/>
    </row>
    <row r="684" spans="3:3" ht="14.25" customHeight="1" x14ac:dyDescent="0.3">
      <c r="C684" s="54"/>
    </row>
    <row r="685" spans="3:3" ht="14.25" customHeight="1" x14ac:dyDescent="0.3">
      <c r="C685" s="54"/>
    </row>
    <row r="686" spans="3:3" ht="14.25" customHeight="1" x14ac:dyDescent="0.3">
      <c r="C686" s="54"/>
    </row>
    <row r="687" spans="3:3" ht="14.25" customHeight="1" x14ac:dyDescent="0.3">
      <c r="C687" s="54"/>
    </row>
    <row r="688" spans="3:3" ht="14.25" customHeight="1" x14ac:dyDescent="0.3">
      <c r="C688" s="54"/>
    </row>
    <row r="689" spans="3:3" ht="14.25" customHeight="1" x14ac:dyDescent="0.3">
      <c r="C689" s="54"/>
    </row>
    <row r="690" spans="3:3" ht="14.25" customHeight="1" x14ac:dyDescent="0.3">
      <c r="C690" s="54"/>
    </row>
    <row r="691" spans="3:3" ht="14.25" customHeight="1" x14ac:dyDescent="0.3">
      <c r="C691" s="54"/>
    </row>
    <row r="692" spans="3:3" ht="14.25" customHeight="1" x14ac:dyDescent="0.3">
      <c r="C692" s="54"/>
    </row>
    <row r="693" spans="3:3" ht="14.25" customHeight="1" x14ac:dyDescent="0.3">
      <c r="C693" s="54"/>
    </row>
    <row r="694" spans="3:3" ht="14.25" customHeight="1" x14ac:dyDescent="0.3">
      <c r="C694" s="54"/>
    </row>
    <row r="695" spans="3:3" ht="14.25" customHeight="1" x14ac:dyDescent="0.3">
      <c r="C695" s="54"/>
    </row>
    <row r="696" spans="3:3" ht="14.25" customHeight="1" x14ac:dyDescent="0.3">
      <c r="C696" s="54"/>
    </row>
    <row r="697" spans="3:3" ht="14.25" customHeight="1" x14ac:dyDescent="0.3">
      <c r="C697" s="54"/>
    </row>
    <row r="698" spans="3:3" ht="14.25" customHeight="1" x14ac:dyDescent="0.3">
      <c r="C698" s="54"/>
    </row>
    <row r="699" spans="3:3" ht="14.25" customHeight="1" x14ac:dyDescent="0.3">
      <c r="C699" s="54"/>
    </row>
    <row r="700" spans="3:3" ht="14.25" customHeight="1" x14ac:dyDescent="0.3">
      <c r="C700" s="54"/>
    </row>
    <row r="701" spans="3:3" ht="14.25" customHeight="1" x14ac:dyDescent="0.3">
      <c r="C701" s="54"/>
    </row>
    <row r="702" spans="3:3" ht="14.25" customHeight="1" x14ac:dyDescent="0.3">
      <c r="C702" s="54"/>
    </row>
    <row r="703" spans="3:3" ht="14.25" customHeight="1" x14ac:dyDescent="0.3">
      <c r="C703" s="54"/>
    </row>
    <row r="704" spans="3:3" ht="14.25" customHeight="1" x14ac:dyDescent="0.3">
      <c r="C704" s="54"/>
    </row>
    <row r="705" spans="3:3" ht="14.25" customHeight="1" x14ac:dyDescent="0.3">
      <c r="C705" s="54"/>
    </row>
    <row r="706" spans="3:3" ht="14.25" customHeight="1" x14ac:dyDescent="0.3">
      <c r="C706" s="54"/>
    </row>
    <row r="707" spans="3:3" ht="14.25" customHeight="1" x14ac:dyDescent="0.3">
      <c r="C707" s="54"/>
    </row>
    <row r="708" spans="3:3" ht="14.25" customHeight="1" x14ac:dyDescent="0.3">
      <c r="C708" s="54"/>
    </row>
    <row r="709" spans="3:3" ht="14.25" customHeight="1" x14ac:dyDescent="0.3">
      <c r="C709" s="54"/>
    </row>
    <row r="710" spans="3:3" ht="14.25" customHeight="1" x14ac:dyDescent="0.3">
      <c r="C710" s="54"/>
    </row>
    <row r="711" spans="3:3" ht="14.25" customHeight="1" x14ac:dyDescent="0.3">
      <c r="C711" s="54"/>
    </row>
    <row r="712" spans="3:3" ht="14.25" customHeight="1" x14ac:dyDescent="0.3">
      <c r="C712" s="54"/>
    </row>
    <row r="713" spans="3:3" ht="14.25" customHeight="1" x14ac:dyDescent="0.3">
      <c r="C713" s="54"/>
    </row>
    <row r="714" spans="3:3" ht="14.25" customHeight="1" x14ac:dyDescent="0.3">
      <c r="C714" s="54"/>
    </row>
    <row r="715" spans="3:3" ht="14.25" customHeight="1" x14ac:dyDescent="0.3">
      <c r="C715" s="54"/>
    </row>
    <row r="716" spans="3:3" ht="14.25" customHeight="1" x14ac:dyDescent="0.3">
      <c r="C716" s="54"/>
    </row>
    <row r="717" spans="3:3" ht="14.25" customHeight="1" x14ac:dyDescent="0.3">
      <c r="C717" s="54"/>
    </row>
    <row r="718" spans="3:3" ht="14.25" customHeight="1" x14ac:dyDescent="0.3">
      <c r="C718" s="54"/>
    </row>
    <row r="719" spans="3:3" ht="14.25" customHeight="1" x14ac:dyDescent="0.3">
      <c r="C719" s="54"/>
    </row>
    <row r="720" spans="3:3" ht="14.25" customHeight="1" x14ac:dyDescent="0.3">
      <c r="C720" s="54"/>
    </row>
    <row r="721" spans="3:3" ht="14.25" customHeight="1" x14ac:dyDescent="0.3">
      <c r="C721" s="54"/>
    </row>
    <row r="722" spans="3:3" ht="14.25" customHeight="1" x14ac:dyDescent="0.3">
      <c r="C722" s="54"/>
    </row>
    <row r="723" spans="3:3" ht="14.25" customHeight="1" x14ac:dyDescent="0.3">
      <c r="C723" s="54"/>
    </row>
    <row r="724" spans="3:3" ht="14.25" customHeight="1" x14ac:dyDescent="0.3">
      <c r="C724" s="54"/>
    </row>
    <row r="725" spans="3:3" ht="14.25" customHeight="1" x14ac:dyDescent="0.3">
      <c r="C725" s="54"/>
    </row>
    <row r="726" spans="3:3" ht="14.25" customHeight="1" x14ac:dyDescent="0.3">
      <c r="C726" s="54"/>
    </row>
    <row r="727" spans="3:3" ht="14.25" customHeight="1" x14ac:dyDescent="0.3">
      <c r="C727" s="54"/>
    </row>
    <row r="728" spans="3:3" ht="14.25" customHeight="1" x14ac:dyDescent="0.3">
      <c r="C728" s="54"/>
    </row>
    <row r="729" spans="3:3" ht="14.25" customHeight="1" x14ac:dyDescent="0.3">
      <c r="C729" s="54"/>
    </row>
    <row r="730" spans="3:3" ht="14.25" customHeight="1" x14ac:dyDescent="0.3">
      <c r="C730" s="54"/>
    </row>
    <row r="731" spans="3:3" ht="14.25" customHeight="1" x14ac:dyDescent="0.3">
      <c r="C731" s="54"/>
    </row>
    <row r="732" spans="3:3" ht="14.25" customHeight="1" x14ac:dyDescent="0.3">
      <c r="C732" s="54"/>
    </row>
    <row r="733" spans="3:3" ht="14.25" customHeight="1" x14ac:dyDescent="0.3">
      <c r="C733" s="54"/>
    </row>
    <row r="734" spans="3:3" ht="14.25" customHeight="1" x14ac:dyDescent="0.3">
      <c r="C734" s="54"/>
    </row>
    <row r="735" spans="3:3" ht="14.25" customHeight="1" x14ac:dyDescent="0.3">
      <c r="C735" s="54"/>
    </row>
    <row r="736" spans="3:3" ht="14.25" customHeight="1" x14ac:dyDescent="0.3">
      <c r="C736" s="54"/>
    </row>
    <row r="737" spans="3:3" ht="14.25" customHeight="1" x14ac:dyDescent="0.3">
      <c r="C737" s="54"/>
    </row>
    <row r="738" spans="3:3" ht="14.25" customHeight="1" x14ac:dyDescent="0.3">
      <c r="C738" s="54"/>
    </row>
    <row r="739" spans="3:3" ht="14.25" customHeight="1" x14ac:dyDescent="0.3">
      <c r="C739" s="54"/>
    </row>
    <row r="740" spans="3:3" ht="14.25" customHeight="1" x14ac:dyDescent="0.3">
      <c r="C740" s="54"/>
    </row>
    <row r="741" spans="3:3" ht="14.25" customHeight="1" x14ac:dyDescent="0.3">
      <c r="C741" s="54"/>
    </row>
    <row r="742" spans="3:3" ht="14.25" customHeight="1" x14ac:dyDescent="0.3">
      <c r="C742" s="54"/>
    </row>
    <row r="743" spans="3:3" ht="14.25" customHeight="1" x14ac:dyDescent="0.3">
      <c r="C743" s="54"/>
    </row>
    <row r="744" spans="3:3" ht="14.25" customHeight="1" x14ac:dyDescent="0.3">
      <c r="C744" s="54"/>
    </row>
    <row r="745" spans="3:3" ht="14.25" customHeight="1" x14ac:dyDescent="0.3">
      <c r="C745" s="54"/>
    </row>
    <row r="746" spans="3:3" ht="14.25" customHeight="1" x14ac:dyDescent="0.3">
      <c r="C746" s="54"/>
    </row>
    <row r="747" spans="3:3" ht="14.25" customHeight="1" x14ac:dyDescent="0.3">
      <c r="C747" s="54"/>
    </row>
    <row r="748" spans="3:3" ht="14.25" customHeight="1" x14ac:dyDescent="0.3">
      <c r="C748" s="54"/>
    </row>
    <row r="749" spans="3:3" ht="14.25" customHeight="1" x14ac:dyDescent="0.3">
      <c r="C749" s="54"/>
    </row>
    <row r="750" spans="3:3" ht="14.25" customHeight="1" x14ac:dyDescent="0.3">
      <c r="C750" s="54"/>
    </row>
    <row r="751" spans="3:3" ht="14.25" customHeight="1" x14ac:dyDescent="0.3">
      <c r="C751" s="54"/>
    </row>
    <row r="752" spans="3:3" ht="14.25" customHeight="1" x14ac:dyDescent="0.3">
      <c r="C752" s="54"/>
    </row>
    <row r="753" spans="3:3" ht="14.25" customHeight="1" x14ac:dyDescent="0.3">
      <c r="C753" s="54"/>
    </row>
    <row r="754" spans="3:3" ht="14.25" customHeight="1" x14ac:dyDescent="0.3">
      <c r="C754" s="54"/>
    </row>
    <row r="755" spans="3:3" ht="14.25" customHeight="1" x14ac:dyDescent="0.3">
      <c r="C755" s="54"/>
    </row>
    <row r="756" spans="3:3" ht="14.25" customHeight="1" x14ac:dyDescent="0.3">
      <c r="C756" s="54"/>
    </row>
    <row r="757" spans="3:3" ht="14.25" customHeight="1" x14ac:dyDescent="0.3">
      <c r="C757" s="54"/>
    </row>
    <row r="758" spans="3:3" ht="14.25" customHeight="1" x14ac:dyDescent="0.3">
      <c r="C758" s="54"/>
    </row>
    <row r="759" spans="3:3" ht="14.25" customHeight="1" x14ac:dyDescent="0.3">
      <c r="C759" s="54"/>
    </row>
    <row r="760" spans="3:3" ht="14.25" customHeight="1" x14ac:dyDescent="0.3">
      <c r="C760" s="54"/>
    </row>
    <row r="761" spans="3:3" ht="14.25" customHeight="1" x14ac:dyDescent="0.3">
      <c r="C761" s="54"/>
    </row>
    <row r="762" spans="3:3" ht="14.25" customHeight="1" x14ac:dyDescent="0.3">
      <c r="C762" s="54"/>
    </row>
    <row r="763" spans="3:3" ht="14.25" customHeight="1" x14ac:dyDescent="0.3">
      <c r="C763" s="54"/>
    </row>
    <row r="764" spans="3:3" ht="14.25" customHeight="1" x14ac:dyDescent="0.3">
      <c r="C764" s="54"/>
    </row>
    <row r="765" spans="3:3" ht="14.25" customHeight="1" x14ac:dyDescent="0.3">
      <c r="C765" s="54"/>
    </row>
    <row r="766" spans="3:3" ht="14.25" customHeight="1" x14ac:dyDescent="0.3">
      <c r="C766" s="54"/>
    </row>
    <row r="767" spans="3:3" ht="14.25" customHeight="1" x14ac:dyDescent="0.3">
      <c r="C767" s="54"/>
    </row>
    <row r="768" spans="3:3" ht="14.25" customHeight="1" x14ac:dyDescent="0.3">
      <c r="C768" s="54"/>
    </row>
    <row r="769" spans="3:3" ht="14.25" customHeight="1" x14ac:dyDescent="0.3">
      <c r="C769" s="54"/>
    </row>
    <row r="770" spans="3:3" ht="14.25" customHeight="1" x14ac:dyDescent="0.3">
      <c r="C770" s="54"/>
    </row>
    <row r="771" spans="3:3" ht="14.25" customHeight="1" x14ac:dyDescent="0.3">
      <c r="C771" s="54"/>
    </row>
    <row r="772" spans="3:3" ht="14.25" customHeight="1" x14ac:dyDescent="0.3">
      <c r="C772" s="54"/>
    </row>
    <row r="773" spans="3:3" ht="14.25" customHeight="1" x14ac:dyDescent="0.3">
      <c r="C773" s="54"/>
    </row>
    <row r="774" spans="3:3" ht="14.25" customHeight="1" x14ac:dyDescent="0.3">
      <c r="C774" s="54"/>
    </row>
    <row r="775" spans="3:3" ht="14.25" customHeight="1" x14ac:dyDescent="0.3">
      <c r="C775" s="54"/>
    </row>
    <row r="776" spans="3:3" ht="14.25" customHeight="1" x14ac:dyDescent="0.3">
      <c r="C776" s="54"/>
    </row>
    <row r="777" spans="3:3" ht="14.25" customHeight="1" x14ac:dyDescent="0.3">
      <c r="C777" s="54"/>
    </row>
    <row r="778" spans="3:3" ht="14.25" customHeight="1" x14ac:dyDescent="0.3">
      <c r="C778" s="54"/>
    </row>
    <row r="779" spans="3:3" ht="14.25" customHeight="1" x14ac:dyDescent="0.3">
      <c r="C779" s="54"/>
    </row>
    <row r="780" spans="3:3" ht="14.25" customHeight="1" x14ac:dyDescent="0.3">
      <c r="C780" s="54"/>
    </row>
    <row r="781" spans="3:3" ht="14.25" customHeight="1" x14ac:dyDescent="0.3">
      <c r="C781" s="54"/>
    </row>
    <row r="782" spans="3:3" ht="14.25" customHeight="1" x14ac:dyDescent="0.3">
      <c r="C782" s="54"/>
    </row>
    <row r="783" spans="3:3" ht="14.25" customHeight="1" x14ac:dyDescent="0.3">
      <c r="C783" s="54"/>
    </row>
    <row r="784" spans="3:3" ht="14.25" customHeight="1" x14ac:dyDescent="0.3">
      <c r="C784" s="54"/>
    </row>
    <row r="785" spans="3:3" ht="14.25" customHeight="1" x14ac:dyDescent="0.3">
      <c r="C785" s="54"/>
    </row>
    <row r="786" spans="3:3" ht="14.25" customHeight="1" x14ac:dyDescent="0.3">
      <c r="C786" s="54"/>
    </row>
    <row r="787" spans="3:3" ht="14.25" customHeight="1" x14ac:dyDescent="0.3">
      <c r="C787" s="54"/>
    </row>
    <row r="788" spans="3:3" ht="14.25" customHeight="1" x14ac:dyDescent="0.3">
      <c r="C788" s="54"/>
    </row>
    <row r="789" spans="3:3" ht="14.25" customHeight="1" x14ac:dyDescent="0.3">
      <c r="C789" s="54"/>
    </row>
    <row r="790" spans="3:3" ht="14.25" customHeight="1" x14ac:dyDescent="0.3">
      <c r="C790" s="54"/>
    </row>
    <row r="791" spans="3:3" ht="14.25" customHeight="1" x14ac:dyDescent="0.3">
      <c r="C791" s="54"/>
    </row>
    <row r="792" spans="3:3" ht="14.25" customHeight="1" x14ac:dyDescent="0.3">
      <c r="C792" s="54"/>
    </row>
    <row r="793" spans="3:3" ht="14.25" customHeight="1" x14ac:dyDescent="0.3">
      <c r="C793" s="54"/>
    </row>
    <row r="794" spans="3:3" ht="14.25" customHeight="1" x14ac:dyDescent="0.3">
      <c r="C794" s="54"/>
    </row>
    <row r="795" spans="3:3" ht="14.25" customHeight="1" x14ac:dyDescent="0.3">
      <c r="C795" s="54"/>
    </row>
    <row r="796" spans="3:3" ht="14.25" customHeight="1" x14ac:dyDescent="0.3">
      <c r="C796" s="54"/>
    </row>
    <row r="797" spans="3:3" ht="14.25" customHeight="1" x14ac:dyDescent="0.3">
      <c r="C797" s="54"/>
    </row>
    <row r="798" spans="3:3" ht="14.25" customHeight="1" x14ac:dyDescent="0.3">
      <c r="C798" s="54"/>
    </row>
    <row r="799" spans="3:3" ht="14.25" customHeight="1" x14ac:dyDescent="0.3">
      <c r="C799" s="54"/>
    </row>
    <row r="800" spans="3:3" ht="14.25" customHeight="1" x14ac:dyDescent="0.3">
      <c r="C800" s="54"/>
    </row>
    <row r="801" spans="3:3" ht="14.25" customHeight="1" x14ac:dyDescent="0.3">
      <c r="C801" s="54"/>
    </row>
    <row r="802" spans="3:3" ht="14.25" customHeight="1" x14ac:dyDescent="0.3">
      <c r="C802" s="54"/>
    </row>
    <row r="803" spans="3:3" ht="14.25" customHeight="1" x14ac:dyDescent="0.3">
      <c r="C803" s="54"/>
    </row>
    <row r="804" spans="3:3" ht="14.25" customHeight="1" x14ac:dyDescent="0.3">
      <c r="C804" s="54"/>
    </row>
    <row r="805" spans="3:3" ht="14.25" customHeight="1" x14ac:dyDescent="0.3">
      <c r="C805" s="54"/>
    </row>
    <row r="806" spans="3:3" ht="14.25" customHeight="1" x14ac:dyDescent="0.3">
      <c r="C806" s="54"/>
    </row>
    <row r="807" spans="3:3" ht="14.25" customHeight="1" x14ac:dyDescent="0.3">
      <c r="C807" s="54"/>
    </row>
    <row r="808" spans="3:3" ht="14.25" customHeight="1" x14ac:dyDescent="0.3">
      <c r="C808" s="54"/>
    </row>
    <row r="809" spans="3:3" ht="14.25" customHeight="1" x14ac:dyDescent="0.3">
      <c r="C809" s="54"/>
    </row>
    <row r="810" spans="3:3" ht="14.25" customHeight="1" x14ac:dyDescent="0.3">
      <c r="C810" s="54"/>
    </row>
    <row r="811" spans="3:3" ht="14.25" customHeight="1" x14ac:dyDescent="0.3">
      <c r="C811" s="54"/>
    </row>
    <row r="812" spans="3:3" ht="14.25" customHeight="1" x14ac:dyDescent="0.3">
      <c r="C812" s="54"/>
    </row>
    <row r="813" spans="3:3" ht="14.25" customHeight="1" x14ac:dyDescent="0.3">
      <c r="C813" s="54"/>
    </row>
    <row r="814" spans="3:3" ht="14.25" customHeight="1" x14ac:dyDescent="0.3">
      <c r="C814" s="54"/>
    </row>
    <row r="815" spans="3:3" ht="14.25" customHeight="1" x14ac:dyDescent="0.3">
      <c r="C815" s="54"/>
    </row>
    <row r="816" spans="3:3" ht="14.25" customHeight="1" x14ac:dyDescent="0.3">
      <c r="C816" s="54"/>
    </row>
    <row r="817" spans="3:3" ht="14.25" customHeight="1" x14ac:dyDescent="0.3">
      <c r="C817" s="54"/>
    </row>
    <row r="818" spans="3:3" ht="14.25" customHeight="1" x14ac:dyDescent="0.3">
      <c r="C818" s="54"/>
    </row>
    <row r="819" spans="3:3" ht="14.25" customHeight="1" x14ac:dyDescent="0.3">
      <c r="C819" s="54"/>
    </row>
    <row r="820" spans="3:3" ht="14.25" customHeight="1" x14ac:dyDescent="0.3">
      <c r="C820" s="54"/>
    </row>
    <row r="821" spans="3:3" ht="14.25" customHeight="1" x14ac:dyDescent="0.3">
      <c r="C821" s="54"/>
    </row>
    <row r="822" spans="3:3" ht="14.25" customHeight="1" x14ac:dyDescent="0.3">
      <c r="C822" s="54"/>
    </row>
    <row r="823" spans="3:3" ht="14.25" customHeight="1" x14ac:dyDescent="0.3">
      <c r="C823" s="54"/>
    </row>
    <row r="824" spans="3:3" ht="14.25" customHeight="1" x14ac:dyDescent="0.3">
      <c r="C824" s="54"/>
    </row>
    <row r="825" spans="3:3" ht="14.25" customHeight="1" x14ac:dyDescent="0.3">
      <c r="C825" s="54"/>
    </row>
    <row r="826" spans="3:3" ht="14.25" customHeight="1" x14ac:dyDescent="0.3">
      <c r="C826" s="54"/>
    </row>
    <row r="827" spans="3:3" ht="14.25" customHeight="1" x14ac:dyDescent="0.3">
      <c r="C827" s="54"/>
    </row>
    <row r="828" spans="3:3" ht="14.25" customHeight="1" x14ac:dyDescent="0.3">
      <c r="C828" s="54"/>
    </row>
    <row r="829" spans="3:3" ht="14.25" customHeight="1" x14ac:dyDescent="0.3">
      <c r="C829" s="54"/>
    </row>
    <row r="830" spans="3:3" ht="14.25" customHeight="1" x14ac:dyDescent="0.3">
      <c r="C830" s="54"/>
    </row>
    <row r="831" spans="3:3" ht="14.25" customHeight="1" x14ac:dyDescent="0.3">
      <c r="C831" s="54"/>
    </row>
    <row r="832" spans="3:3" ht="14.25" customHeight="1" x14ac:dyDescent="0.3">
      <c r="C832" s="54"/>
    </row>
    <row r="833" spans="3:3" ht="14.25" customHeight="1" x14ac:dyDescent="0.3">
      <c r="C833" s="54"/>
    </row>
    <row r="834" spans="3:3" ht="14.25" customHeight="1" x14ac:dyDescent="0.3">
      <c r="C834" s="54"/>
    </row>
    <row r="835" spans="3:3" ht="14.25" customHeight="1" x14ac:dyDescent="0.3">
      <c r="C835" s="54"/>
    </row>
    <row r="836" spans="3:3" ht="14.25" customHeight="1" x14ac:dyDescent="0.3">
      <c r="C836" s="54"/>
    </row>
    <row r="837" spans="3:3" ht="14.25" customHeight="1" x14ac:dyDescent="0.3">
      <c r="C837" s="54"/>
    </row>
    <row r="838" spans="3:3" ht="14.25" customHeight="1" x14ac:dyDescent="0.3">
      <c r="C838" s="54"/>
    </row>
    <row r="839" spans="3:3" ht="14.25" customHeight="1" x14ac:dyDescent="0.3">
      <c r="C839" s="54"/>
    </row>
    <row r="840" spans="3:3" ht="14.25" customHeight="1" x14ac:dyDescent="0.3">
      <c r="C840" s="54"/>
    </row>
    <row r="841" spans="3:3" ht="14.25" customHeight="1" x14ac:dyDescent="0.3">
      <c r="C841" s="54"/>
    </row>
    <row r="842" spans="3:3" ht="14.25" customHeight="1" x14ac:dyDescent="0.3">
      <c r="C842" s="54"/>
    </row>
    <row r="843" spans="3:3" ht="14.25" customHeight="1" x14ac:dyDescent="0.3">
      <c r="C843" s="54"/>
    </row>
    <row r="844" spans="3:3" ht="14.25" customHeight="1" x14ac:dyDescent="0.3">
      <c r="C844" s="54"/>
    </row>
    <row r="845" spans="3:3" ht="14.25" customHeight="1" x14ac:dyDescent="0.3">
      <c r="C845" s="54"/>
    </row>
    <row r="846" spans="3:3" ht="14.25" customHeight="1" x14ac:dyDescent="0.3">
      <c r="C846" s="54"/>
    </row>
    <row r="847" spans="3:3" ht="14.25" customHeight="1" x14ac:dyDescent="0.3">
      <c r="C847" s="54"/>
    </row>
    <row r="848" spans="3:3" ht="14.25" customHeight="1" x14ac:dyDescent="0.3">
      <c r="C848" s="54"/>
    </row>
    <row r="849" spans="3:3" ht="14.25" customHeight="1" x14ac:dyDescent="0.3">
      <c r="C849" s="54"/>
    </row>
    <row r="850" spans="3:3" ht="14.25" customHeight="1" x14ac:dyDescent="0.3">
      <c r="C850" s="54"/>
    </row>
    <row r="851" spans="3:3" ht="14.25" customHeight="1" x14ac:dyDescent="0.3">
      <c r="C851" s="54"/>
    </row>
    <row r="852" spans="3:3" ht="14.25" customHeight="1" x14ac:dyDescent="0.3">
      <c r="C852" s="54"/>
    </row>
    <row r="853" spans="3:3" ht="14.25" customHeight="1" x14ac:dyDescent="0.3">
      <c r="C853" s="54"/>
    </row>
    <row r="854" spans="3:3" ht="14.25" customHeight="1" x14ac:dyDescent="0.3">
      <c r="C854" s="54"/>
    </row>
    <row r="855" spans="3:3" ht="14.25" customHeight="1" x14ac:dyDescent="0.3">
      <c r="C855" s="54"/>
    </row>
    <row r="856" spans="3:3" ht="14.25" customHeight="1" x14ac:dyDescent="0.3">
      <c r="C856" s="54"/>
    </row>
    <row r="857" spans="3:3" ht="14.25" customHeight="1" x14ac:dyDescent="0.3">
      <c r="C857" s="54"/>
    </row>
    <row r="858" spans="3:3" ht="14.25" customHeight="1" x14ac:dyDescent="0.3">
      <c r="C858" s="54"/>
    </row>
    <row r="859" spans="3:3" ht="14.25" customHeight="1" x14ac:dyDescent="0.3">
      <c r="C859" s="54"/>
    </row>
    <row r="860" spans="3:3" ht="14.25" customHeight="1" x14ac:dyDescent="0.3">
      <c r="C860" s="54"/>
    </row>
    <row r="861" spans="3:3" ht="14.25" customHeight="1" x14ac:dyDescent="0.3">
      <c r="C861" s="54"/>
    </row>
    <row r="862" spans="3:3" ht="14.25" customHeight="1" x14ac:dyDescent="0.3">
      <c r="C862" s="54"/>
    </row>
    <row r="863" spans="3:3" ht="14.25" customHeight="1" x14ac:dyDescent="0.3">
      <c r="C863" s="54"/>
    </row>
    <row r="864" spans="3:3" ht="14.25" customHeight="1" x14ac:dyDescent="0.3">
      <c r="C864" s="54"/>
    </row>
    <row r="865" spans="3:3" ht="14.25" customHeight="1" x14ac:dyDescent="0.3">
      <c r="C865" s="54"/>
    </row>
    <row r="866" spans="3:3" ht="14.25" customHeight="1" x14ac:dyDescent="0.3">
      <c r="C866" s="54"/>
    </row>
    <row r="867" spans="3:3" ht="14.25" customHeight="1" x14ac:dyDescent="0.3">
      <c r="C867" s="54"/>
    </row>
    <row r="868" spans="3:3" ht="14.25" customHeight="1" x14ac:dyDescent="0.3">
      <c r="C868" s="54"/>
    </row>
    <row r="869" spans="3:3" ht="14.25" customHeight="1" x14ac:dyDescent="0.3">
      <c r="C869" s="54"/>
    </row>
    <row r="870" spans="3:3" ht="14.25" customHeight="1" x14ac:dyDescent="0.3">
      <c r="C870" s="54"/>
    </row>
    <row r="871" spans="3:3" ht="14.25" customHeight="1" x14ac:dyDescent="0.3">
      <c r="C871" s="54"/>
    </row>
    <row r="872" spans="3:3" ht="14.25" customHeight="1" x14ac:dyDescent="0.3">
      <c r="C872" s="54"/>
    </row>
    <row r="873" spans="3:3" ht="14.25" customHeight="1" x14ac:dyDescent="0.3">
      <c r="C873" s="54"/>
    </row>
    <row r="874" spans="3:3" ht="14.25" customHeight="1" x14ac:dyDescent="0.3">
      <c r="C874" s="54"/>
    </row>
    <row r="875" spans="3:3" ht="14.25" customHeight="1" x14ac:dyDescent="0.3">
      <c r="C875" s="54"/>
    </row>
    <row r="876" spans="3:3" ht="14.25" customHeight="1" x14ac:dyDescent="0.3">
      <c r="C876" s="54"/>
    </row>
    <row r="877" spans="3:3" ht="14.25" customHeight="1" x14ac:dyDescent="0.3">
      <c r="C877" s="54"/>
    </row>
    <row r="878" spans="3:3" ht="14.25" customHeight="1" x14ac:dyDescent="0.3">
      <c r="C878" s="54"/>
    </row>
    <row r="879" spans="3:3" ht="14.25" customHeight="1" x14ac:dyDescent="0.3">
      <c r="C879" s="54"/>
    </row>
    <row r="880" spans="3:3" ht="14.25" customHeight="1" x14ac:dyDescent="0.3">
      <c r="C880" s="54"/>
    </row>
    <row r="881" spans="3:3" ht="14.25" customHeight="1" x14ac:dyDescent="0.3">
      <c r="C881" s="54"/>
    </row>
    <row r="882" spans="3:3" ht="14.25" customHeight="1" x14ac:dyDescent="0.3">
      <c r="C882" s="54"/>
    </row>
    <row r="883" spans="3:3" ht="14.25" customHeight="1" x14ac:dyDescent="0.3">
      <c r="C883" s="54"/>
    </row>
    <row r="884" spans="3:3" ht="14.25" customHeight="1" x14ac:dyDescent="0.3">
      <c r="C884" s="54"/>
    </row>
    <row r="885" spans="3:3" ht="14.25" customHeight="1" x14ac:dyDescent="0.3">
      <c r="C885" s="54"/>
    </row>
    <row r="886" spans="3:3" ht="14.25" customHeight="1" x14ac:dyDescent="0.3">
      <c r="C886" s="54"/>
    </row>
    <row r="887" spans="3:3" ht="14.25" customHeight="1" x14ac:dyDescent="0.3">
      <c r="C887" s="54"/>
    </row>
    <row r="888" spans="3:3" ht="14.25" customHeight="1" x14ac:dyDescent="0.3">
      <c r="C888" s="54"/>
    </row>
    <row r="889" spans="3:3" ht="14.25" customHeight="1" x14ac:dyDescent="0.3">
      <c r="C889" s="54"/>
    </row>
    <row r="890" spans="3:3" ht="14.25" customHeight="1" x14ac:dyDescent="0.3">
      <c r="C890" s="54"/>
    </row>
    <row r="891" spans="3:3" ht="14.25" customHeight="1" x14ac:dyDescent="0.3">
      <c r="C891" s="54"/>
    </row>
    <row r="892" spans="3:3" ht="14.25" customHeight="1" x14ac:dyDescent="0.3">
      <c r="C892" s="54"/>
    </row>
    <row r="893" spans="3:3" ht="14.25" customHeight="1" x14ac:dyDescent="0.3">
      <c r="C893" s="54"/>
    </row>
    <row r="894" spans="3:3" ht="14.25" customHeight="1" x14ac:dyDescent="0.3">
      <c r="C894" s="54"/>
    </row>
    <row r="895" spans="3:3" ht="14.25" customHeight="1" x14ac:dyDescent="0.3">
      <c r="C895" s="54"/>
    </row>
    <row r="896" spans="3:3" ht="14.25" customHeight="1" x14ac:dyDescent="0.3">
      <c r="C896" s="54"/>
    </row>
    <row r="897" spans="3:3" ht="14.25" customHeight="1" x14ac:dyDescent="0.3">
      <c r="C897" s="54"/>
    </row>
    <row r="898" spans="3:3" ht="14.25" customHeight="1" x14ac:dyDescent="0.3">
      <c r="C898" s="54"/>
    </row>
    <row r="899" spans="3:3" ht="14.25" customHeight="1" x14ac:dyDescent="0.3">
      <c r="C899" s="54"/>
    </row>
    <row r="900" spans="3:3" ht="14.25" customHeight="1" x14ac:dyDescent="0.3">
      <c r="C900" s="54"/>
    </row>
    <row r="901" spans="3:3" ht="14.25" customHeight="1" x14ac:dyDescent="0.3">
      <c r="C901" s="54"/>
    </row>
    <row r="902" spans="3:3" ht="14.25" customHeight="1" x14ac:dyDescent="0.3">
      <c r="C902" s="54"/>
    </row>
    <row r="903" spans="3:3" ht="14.25" customHeight="1" x14ac:dyDescent="0.3">
      <c r="C903" s="54"/>
    </row>
    <row r="904" spans="3:3" ht="14.25" customHeight="1" x14ac:dyDescent="0.3">
      <c r="C904" s="54"/>
    </row>
    <row r="905" spans="3:3" ht="14.25" customHeight="1" x14ac:dyDescent="0.3">
      <c r="C905" s="54"/>
    </row>
    <row r="906" spans="3:3" ht="14.25" customHeight="1" x14ac:dyDescent="0.3">
      <c r="C906" s="54"/>
    </row>
    <row r="907" spans="3:3" ht="14.25" customHeight="1" x14ac:dyDescent="0.3">
      <c r="C907" s="54"/>
    </row>
    <row r="908" spans="3:3" ht="14.25" customHeight="1" x14ac:dyDescent="0.3">
      <c r="C908" s="54"/>
    </row>
    <row r="909" spans="3:3" ht="14.25" customHeight="1" x14ac:dyDescent="0.3">
      <c r="C909" s="54"/>
    </row>
    <row r="910" spans="3:3" ht="14.25" customHeight="1" x14ac:dyDescent="0.3">
      <c r="C910" s="54"/>
    </row>
    <row r="911" spans="3:3" ht="14.25" customHeight="1" x14ac:dyDescent="0.3">
      <c r="C911" s="54"/>
    </row>
    <row r="912" spans="3:3" ht="14.25" customHeight="1" x14ac:dyDescent="0.3">
      <c r="C912" s="54"/>
    </row>
    <row r="913" spans="3:3" ht="14.25" customHeight="1" x14ac:dyDescent="0.3">
      <c r="C913" s="54"/>
    </row>
    <row r="914" spans="3:3" ht="14.25" customHeight="1" x14ac:dyDescent="0.3">
      <c r="C914" s="54"/>
    </row>
    <row r="915" spans="3:3" ht="14.25" customHeight="1" x14ac:dyDescent="0.3">
      <c r="C915" s="54"/>
    </row>
    <row r="916" spans="3:3" ht="14.25" customHeight="1" x14ac:dyDescent="0.3">
      <c r="C916" s="54"/>
    </row>
    <row r="917" spans="3:3" ht="14.25" customHeight="1" x14ac:dyDescent="0.3">
      <c r="C917" s="54"/>
    </row>
    <row r="918" spans="3:3" ht="14.25" customHeight="1" x14ac:dyDescent="0.3">
      <c r="C918" s="54"/>
    </row>
    <row r="919" spans="3:3" ht="14.25" customHeight="1" x14ac:dyDescent="0.3">
      <c r="C919" s="54"/>
    </row>
    <row r="920" spans="3:3" ht="14.25" customHeight="1" x14ac:dyDescent="0.3">
      <c r="C920" s="54"/>
    </row>
    <row r="921" spans="3:3" ht="14.25" customHeight="1" x14ac:dyDescent="0.3">
      <c r="C921" s="54"/>
    </row>
    <row r="922" spans="3:3" ht="14.25" customHeight="1" x14ac:dyDescent="0.3">
      <c r="C922" s="54"/>
    </row>
    <row r="923" spans="3:3" ht="14.25" customHeight="1" x14ac:dyDescent="0.3">
      <c r="C923" s="54"/>
    </row>
    <row r="924" spans="3:3" ht="14.25" customHeight="1" x14ac:dyDescent="0.3">
      <c r="C924" s="54"/>
    </row>
    <row r="925" spans="3:3" ht="14.25" customHeight="1" x14ac:dyDescent="0.3">
      <c r="C925" s="54"/>
    </row>
    <row r="926" spans="3:3" ht="14.25" customHeight="1" x14ac:dyDescent="0.3">
      <c r="C926" s="54"/>
    </row>
    <row r="927" spans="3:3" ht="14.25" customHeight="1" x14ac:dyDescent="0.3">
      <c r="C927" s="54"/>
    </row>
    <row r="928" spans="3:3" ht="14.25" customHeight="1" x14ac:dyDescent="0.3">
      <c r="C928" s="54"/>
    </row>
    <row r="929" spans="3:3" ht="14.25" customHeight="1" x14ac:dyDescent="0.3">
      <c r="C929" s="54"/>
    </row>
    <row r="930" spans="3:3" ht="14.25" customHeight="1" x14ac:dyDescent="0.3">
      <c r="C930" s="54"/>
    </row>
    <row r="931" spans="3:3" ht="14.25" customHeight="1" x14ac:dyDescent="0.3">
      <c r="C931" s="54"/>
    </row>
    <row r="932" spans="3:3" ht="14.25" customHeight="1" x14ac:dyDescent="0.3">
      <c r="C932" s="54"/>
    </row>
    <row r="933" spans="3:3" ht="14.25" customHeight="1" x14ac:dyDescent="0.3">
      <c r="C933" s="54"/>
    </row>
    <row r="934" spans="3:3" ht="14.25" customHeight="1" x14ac:dyDescent="0.3">
      <c r="C934" s="54"/>
    </row>
    <row r="935" spans="3:3" ht="14.25" customHeight="1" x14ac:dyDescent="0.3">
      <c r="C935" s="54"/>
    </row>
    <row r="936" spans="3:3" ht="14.25" customHeight="1" x14ac:dyDescent="0.3">
      <c r="C936" s="54"/>
    </row>
    <row r="937" spans="3:3" ht="14.25" customHeight="1" x14ac:dyDescent="0.3">
      <c r="C937" s="54"/>
    </row>
    <row r="938" spans="3:3" ht="14.25" customHeight="1" x14ac:dyDescent="0.3">
      <c r="C938" s="54"/>
    </row>
    <row r="939" spans="3:3" ht="14.25" customHeight="1" x14ac:dyDescent="0.3">
      <c r="C939" s="54"/>
    </row>
    <row r="940" spans="3:3" ht="14.25" customHeight="1" x14ac:dyDescent="0.3">
      <c r="C940" s="54"/>
    </row>
    <row r="941" spans="3:3" ht="14.25" customHeight="1" x14ac:dyDescent="0.3">
      <c r="C941" s="54"/>
    </row>
    <row r="942" spans="3:3" ht="14.25" customHeight="1" x14ac:dyDescent="0.3">
      <c r="C942" s="54"/>
    </row>
    <row r="943" spans="3:3" ht="14.25" customHeight="1" x14ac:dyDescent="0.3">
      <c r="C943" s="54"/>
    </row>
    <row r="944" spans="3:3" ht="14.25" customHeight="1" x14ac:dyDescent="0.3">
      <c r="C944" s="54"/>
    </row>
    <row r="945" spans="3:3" ht="14.25" customHeight="1" x14ac:dyDescent="0.3">
      <c r="C945" s="54"/>
    </row>
    <row r="946" spans="3:3" ht="14.25" customHeight="1" x14ac:dyDescent="0.3">
      <c r="C946" s="54"/>
    </row>
    <row r="947" spans="3:3" ht="14.25" customHeight="1" x14ac:dyDescent="0.3">
      <c r="C947" s="54"/>
    </row>
    <row r="948" spans="3:3" ht="14.25" customHeight="1" x14ac:dyDescent="0.3">
      <c r="C948" s="54"/>
    </row>
    <row r="949" spans="3:3" ht="14.25" customHeight="1" x14ac:dyDescent="0.3">
      <c r="C949" s="54"/>
    </row>
    <row r="950" spans="3:3" ht="14.25" customHeight="1" x14ac:dyDescent="0.3">
      <c r="C950" s="54"/>
    </row>
    <row r="951" spans="3:3" ht="14.25" customHeight="1" x14ac:dyDescent="0.3">
      <c r="C951" s="54"/>
    </row>
    <row r="952" spans="3:3" ht="14.25" customHeight="1" x14ac:dyDescent="0.3">
      <c r="C952" s="54"/>
    </row>
    <row r="953" spans="3:3" ht="14.25" customHeight="1" x14ac:dyDescent="0.3">
      <c r="C953" s="54"/>
    </row>
    <row r="954" spans="3:3" ht="14.25" customHeight="1" x14ac:dyDescent="0.3">
      <c r="C954" s="54"/>
    </row>
    <row r="955" spans="3:3" ht="14.25" customHeight="1" x14ac:dyDescent="0.3">
      <c r="C955" s="54"/>
    </row>
    <row r="956" spans="3:3" ht="14.25" customHeight="1" x14ac:dyDescent="0.3">
      <c r="C956" s="54"/>
    </row>
    <row r="957" spans="3:3" ht="14.25" customHeight="1" x14ac:dyDescent="0.3">
      <c r="C957" s="54"/>
    </row>
    <row r="958" spans="3:3" ht="14.25" customHeight="1" x14ac:dyDescent="0.3">
      <c r="C958" s="54"/>
    </row>
    <row r="959" spans="3:3" ht="14.25" customHeight="1" x14ac:dyDescent="0.3">
      <c r="C959" s="54"/>
    </row>
    <row r="960" spans="3:3" ht="14.25" customHeight="1" x14ac:dyDescent="0.3">
      <c r="C960" s="54"/>
    </row>
    <row r="961" spans="3:3" ht="14.25" customHeight="1" x14ac:dyDescent="0.3">
      <c r="C961" s="54"/>
    </row>
    <row r="962" spans="3:3" ht="14.25" customHeight="1" x14ac:dyDescent="0.3">
      <c r="C962" s="54"/>
    </row>
    <row r="963" spans="3:3" ht="14.25" customHeight="1" x14ac:dyDescent="0.3">
      <c r="C963" s="54"/>
    </row>
    <row r="964" spans="3:3" ht="14.25" customHeight="1" x14ac:dyDescent="0.3">
      <c r="C964" s="54"/>
    </row>
    <row r="965" spans="3:3" ht="14.25" customHeight="1" x14ac:dyDescent="0.3">
      <c r="C965" s="54"/>
    </row>
    <row r="966" spans="3:3" ht="14.25" customHeight="1" x14ac:dyDescent="0.3">
      <c r="C966" s="54"/>
    </row>
    <row r="967" spans="3:3" ht="14.25" customHeight="1" x14ac:dyDescent="0.3">
      <c r="C967" s="54"/>
    </row>
    <row r="968" spans="3:3" ht="14.25" customHeight="1" x14ac:dyDescent="0.3">
      <c r="C968" s="54"/>
    </row>
    <row r="969" spans="3:3" ht="14.25" customHeight="1" x14ac:dyDescent="0.3">
      <c r="C969" s="54"/>
    </row>
    <row r="970" spans="3:3" ht="14.25" customHeight="1" x14ac:dyDescent="0.3">
      <c r="C970" s="54"/>
    </row>
    <row r="971" spans="3:3" ht="14.25" customHeight="1" x14ac:dyDescent="0.3">
      <c r="C971" s="54"/>
    </row>
    <row r="972" spans="3:3" ht="14.25" customHeight="1" x14ac:dyDescent="0.3">
      <c r="C972" s="54"/>
    </row>
    <row r="973" spans="3:3" ht="14.25" customHeight="1" x14ac:dyDescent="0.3">
      <c r="C973" s="54"/>
    </row>
    <row r="974" spans="3:3" ht="14.25" customHeight="1" x14ac:dyDescent="0.3">
      <c r="C974" s="54"/>
    </row>
    <row r="975" spans="3:3" ht="14.25" customHeight="1" x14ac:dyDescent="0.3">
      <c r="C975" s="54"/>
    </row>
    <row r="976" spans="3:3" ht="14.25" customHeight="1" x14ac:dyDescent="0.3">
      <c r="C976" s="54"/>
    </row>
    <row r="977" spans="3:3" ht="14.25" customHeight="1" x14ac:dyDescent="0.3">
      <c r="C977" s="54"/>
    </row>
    <row r="978" spans="3:3" ht="14.25" customHeight="1" x14ac:dyDescent="0.3">
      <c r="C978" s="54"/>
    </row>
    <row r="979" spans="3:3" ht="14.25" customHeight="1" x14ac:dyDescent="0.3">
      <c r="C979" s="54"/>
    </row>
    <row r="980" spans="3:3" ht="14.25" customHeight="1" x14ac:dyDescent="0.3">
      <c r="C980" s="54"/>
    </row>
    <row r="981" spans="3:3" ht="14.25" customHeight="1" x14ac:dyDescent="0.3">
      <c r="C981" s="54"/>
    </row>
    <row r="982" spans="3:3" ht="14.25" customHeight="1" x14ac:dyDescent="0.3">
      <c r="C982" s="54"/>
    </row>
    <row r="983" spans="3:3" ht="14.25" customHeight="1" x14ac:dyDescent="0.3">
      <c r="C983" s="54"/>
    </row>
    <row r="984" spans="3:3" ht="14.25" customHeight="1" x14ac:dyDescent="0.3">
      <c r="C984" s="54"/>
    </row>
    <row r="985" spans="3:3" ht="14.25" customHeight="1" x14ac:dyDescent="0.3">
      <c r="C985" s="54"/>
    </row>
    <row r="986" spans="3:3" ht="14.25" customHeight="1" x14ac:dyDescent="0.3">
      <c r="C986" s="54"/>
    </row>
    <row r="987" spans="3:3" ht="14.25" customHeight="1" x14ac:dyDescent="0.3">
      <c r="C987" s="54"/>
    </row>
    <row r="988" spans="3:3" ht="14.25" customHeight="1" x14ac:dyDescent="0.3">
      <c r="C988" s="54"/>
    </row>
    <row r="989" spans="3:3" ht="14.25" customHeight="1" x14ac:dyDescent="0.3">
      <c r="C989" s="54"/>
    </row>
    <row r="990" spans="3:3" ht="14.25" customHeight="1" x14ac:dyDescent="0.3">
      <c r="C990" s="54"/>
    </row>
    <row r="991" spans="3:3" ht="14.25" customHeight="1" x14ac:dyDescent="0.3">
      <c r="C991" s="54"/>
    </row>
    <row r="992" spans="3:3" ht="14.25" customHeight="1" x14ac:dyDescent="0.3">
      <c r="C992" s="54"/>
    </row>
    <row r="993" spans="3:3" ht="14.25" customHeight="1" x14ac:dyDescent="0.3">
      <c r="C993" s="54"/>
    </row>
    <row r="994" spans="3:3" ht="14.25" customHeight="1" x14ac:dyDescent="0.3">
      <c r="C994" s="54"/>
    </row>
    <row r="995" spans="3:3" ht="14.25" customHeight="1" x14ac:dyDescent="0.3">
      <c r="C995" s="54"/>
    </row>
    <row r="996" spans="3:3" ht="14.25" customHeight="1" x14ac:dyDescent="0.3">
      <c r="C996" s="54"/>
    </row>
    <row r="997" spans="3:3" ht="14.25" customHeight="1" x14ac:dyDescent="0.3">
      <c r="C997" s="54"/>
    </row>
    <row r="998" spans="3:3" ht="14.25" customHeight="1" x14ac:dyDescent="0.3">
      <c r="C998" s="54"/>
    </row>
    <row r="999" spans="3:3" ht="14.25" customHeight="1" x14ac:dyDescent="0.3">
      <c r="C999" s="54"/>
    </row>
    <row r="1000" spans="3:3" ht="14.25" customHeight="1" x14ac:dyDescent="0.3">
      <c r="C1000" s="54"/>
    </row>
  </sheetData>
  <mergeCells count="21">
    <mergeCell ref="D27:O27"/>
    <mergeCell ref="P27:AA27"/>
    <mergeCell ref="AB27:AM27"/>
    <mergeCell ref="AN27:AY27"/>
    <mergeCell ref="AZ27:BK27"/>
    <mergeCell ref="D46:O46"/>
    <mergeCell ref="P46:AA46"/>
    <mergeCell ref="AB46:AM46"/>
    <mergeCell ref="AN46:AY46"/>
    <mergeCell ref="AZ46:BK46"/>
    <mergeCell ref="AN23:AY23"/>
    <mergeCell ref="AZ23:BK23"/>
    <mergeCell ref="C5:O5"/>
    <mergeCell ref="D7:O7"/>
    <mergeCell ref="P7:AA7"/>
    <mergeCell ref="AB7:AM7"/>
    <mergeCell ref="AN7:AY7"/>
    <mergeCell ref="AZ7:BK7"/>
    <mergeCell ref="D23:O23"/>
    <mergeCell ref="P23:AA23"/>
    <mergeCell ref="AB23:AM23"/>
  </mergeCells>
  <pageMargins left="0.7" right="0.7" top="0.75" bottom="0.75"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pageSetUpPr fitToPage="1"/>
  </sheetPr>
  <dimension ref="B1:N1001"/>
  <sheetViews>
    <sheetView showGridLines="0" workbookViewId="0">
      <selection activeCell="D13" sqref="D13"/>
    </sheetView>
  </sheetViews>
  <sheetFormatPr baseColWidth="10" defaultColWidth="12.59765625" defaultRowHeight="15" customHeight="1" x14ac:dyDescent="0.25"/>
  <cols>
    <col min="1" max="1" width="3.19921875" customWidth="1"/>
    <col min="2" max="2" width="3.5" customWidth="1"/>
    <col min="3" max="3" width="37.296875" customWidth="1"/>
    <col min="4" max="8" width="16.3984375" customWidth="1"/>
    <col min="9" max="9" width="3.09765625" customWidth="1"/>
    <col min="10" max="13" width="9.3984375" customWidth="1"/>
    <col min="14" max="14" width="2.69921875" customWidth="1"/>
    <col min="15" max="26" width="9.3984375" customWidth="1"/>
  </cols>
  <sheetData>
    <row r="1" spans="2:14" ht="14.25" customHeight="1" x14ac:dyDescent="0.25"/>
    <row r="2" spans="2:14" ht="14.25" customHeight="1" x14ac:dyDescent="0.3">
      <c r="B2" s="1"/>
      <c r="C2" s="2"/>
      <c r="D2" s="2"/>
      <c r="E2" s="2"/>
      <c r="F2" s="2"/>
      <c r="G2" s="2"/>
      <c r="H2" s="2"/>
      <c r="I2" s="2"/>
      <c r="J2" s="2"/>
      <c r="K2" s="2"/>
      <c r="L2" s="2"/>
      <c r="M2" s="2"/>
      <c r="N2" s="3"/>
    </row>
    <row r="3" spans="2:14" ht="14.25" customHeight="1" x14ac:dyDescent="0.3">
      <c r="B3" s="5"/>
      <c r="C3" s="285" t="s">
        <v>302</v>
      </c>
      <c r="D3" s="272"/>
      <c r="E3" s="92"/>
      <c r="F3" s="92"/>
      <c r="G3" s="92"/>
      <c r="H3" s="92"/>
      <c r="I3" s="9"/>
      <c r="J3" s="9"/>
      <c r="K3" s="9"/>
      <c r="L3" s="9"/>
      <c r="M3" s="9"/>
      <c r="N3" s="8"/>
    </row>
    <row r="4" spans="2:14" ht="14.25" customHeight="1" x14ac:dyDescent="0.3">
      <c r="B4" s="5"/>
      <c r="C4" s="9"/>
      <c r="D4" s="9"/>
      <c r="E4" s="9"/>
      <c r="F4" s="9"/>
      <c r="G4" s="9"/>
      <c r="H4" s="9"/>
      <c r="I4" s="9"/>
      <c r="J4" s="9"/>
      <c r="K4" s="9"/>
      <c r="L4" s="9"/>
      <c r="M4" s="9"/>
      <c r="N4" s="8"/>
    </row>
    <row r="5" spans="2:14" ht="14.25" customHeight="1" x14ac:dyDescent="0.3">
      <c r="B5" s="5"/>
      <c r="C5" s="315" t="s">
        <v>301</v>
      </c>
      <c r="D5" s="278"/>
      <c r="E5" s="278"/>
      <c r="F5" s="278"/>
      <c r="G5" s="278"/>
      <c r="H5" s="272"/>
      <c r="I5" s="9"/>
      <c r="J5" s="279" t="s">
        <v>303</v>
      </c>
      <c r="K5" s="280"/>
      <c r="L5" s="280"/>
      <c r="M5" s="281"/>
      <c r="N5" s="8"/>
    </row>
    <row r="6" spans="2:14" ht="14.25" customHeight="1" x14ac:dyDescent="0.3">
      <c r="B6" s="5"/>
      <c r="C6" s="9"/>
      <c r="D6" s="9"/>
      <c r="E6" s="9"/>
      <c r="F6" s="9"/>
      <c r="G6" s="9"/>
      <c r="H6" s="9"/>
      <c r="I6" s="9"/>
      <c r="J6" s="287"/>
      <c r="K6" s="288"/>
      <c r="L6" s="288"/>
      <c r="M6" s="289"/>
      <c r="N6" s="8"/>
    </row>
    <row r="7" spans="2:14" ht="14.25" customHeight="1" x14ac:dyDescent="0.3">
      <c r="B7" s="5"/>
      <c r="C7" s="9"/>
      <c r="D7" s="7">
        <f>YEAR(CONFIG!D7)</f>
        <v>2021</v>
      </c>
      <c r="E7" s="7">
        <f t="shared" ref="E7:H7" si="0">+D7+1</f>
        <v>2022</v>
      </c>
      <c r="F7" s="7">
        <f t="shared" si="0"/>
        <v>2023</v>
      </c>
      <c r="G7" s="7">
        <f t="shared" si="0"/>
        <v>2024</v>
      </c>
      <c r="H7" s="7">
        <f t="shared" si="0"/>
        <v>2025</v>
      </c>
      <c r="I7" s="9"/>
      <c r="J7" s="287"/>
      <c r="K7" s="288"/>
      <c r="L7" s="288"/>
      <c r="M7" s="289"/>
      <c r="N7" s="8"/>
    </row>
    <row r="8" spans="2:14" ht="14.25" customHeight="1" x14ac:dyDescent="0.3">
      <c r="B8" s="5"/>
      <c r="C8" s="258" t="s">
        <v>304</v>
      </c>
      <c r="D8" s="86">
        <f>0.68%*Personnel!R30</f>
        <v>0</v>
      </c>
      <c r="E8" s="86">
        <f>0.68%*Personnel!AE30</f>
        <v>0</v>
      </c>
      <c r="F8" s="86">
        <f>0.68%*Personnel!AH30</f>
        <v>0</v>
      </c>
      <c r="G8" s="86">
        <f>0.68%*Personnel!AK30</f>
        <v>0</v>
      </c>
      <c r="H8" s="86">
        <f>0.68%*Personnel!AN30</f>
        <v>0</v>
      </c>
      <c r="I8" s="9"/>
      <c r="J8" s="287"/>
      <c r="K8" s="288"/>
      <c r="L8" s="288"/>
      <c r="M8" s="289"/>
      <c r="N8" s="8"/>
    </row>
    <row r="9" spans="2:14" ht="14.25" customHeight="1" x14ac:dyDescent="0.3">
      <c r="B9" s="5"/>
      <c r="C9" s="258" t="s">
        <v>305</v>
      </c>
      <c r="D9" s="86">
        <f>IF('Personnel - Calculs auto'!D6&lt;10,0.55%,IF('Personnel - Calculs auto'!D6&lt;20,1.05%,1.6%))*Personnel!R30</f>
        <v>0</v>
      </c>
      <c r="E9" s="86">
        <f>IF('Personnel - Calculs auto'!E6&lt;10,0.55%,IF('Personnel - Calculs auto'!E6&lt;20,1.05%,1.6%))*Personnel!AE30</f>
        <v>0</v>
      </c>
      <c r="F9" s="86">
        <f>IF('Personnel - Calculs auto'!F6&lt;10,0.55%,IF('Personnel - Calculs auto'!F6&lt;20,1.05%,1.6%))*Personnel!AH30</f>
        <v>0</v>
      </c>
      <c r="G9" s="86">
        <f>IF('Personnel - Calculs auto'!G6&lt;10,0.55%,IF('Personnel - Calculs auto'!G6&lt;20,1.05%,1.6%))*Personnel!AK30</f>
        <v>0</v>
      </c>
      <c r="H9" s="86">
        <f>IF('Personnel - Calculs auto'!H6&lt;10,0.55%,IF('Personnel - Calculs auto'!H6&lt;20,1.05%,1.6%))*Personnel!AN30</f>
        <v>0</v>
      </c>
      <c r="I9" s="9"/>
      <c r="J9" s="287"/>
      <c r="K9" s="288"/>
      <c r="L9" s="288"/>
      <c r="M9" s="289"/>
      <c r="N9" s="8"/>
    </row>
    <row r="10" spans="2:14" ht="14.25" customHeight="1" x14ac:dyDescent="0.3">
      <c r="B10" s="5"/>
      <c r="C10" s="258" t="s">
        <v>309</v>
      </c>
      <c r="D10" s="183"/>
      <c r="E10" s="183"/>
      <c r="F10" s="183"/>
      <c r="G10" s="183"/>
      <c r="H10" s="183"/>
      <c r="I10" s="9"/>
      <c r="J10" s="287"/>
      <c r="K10" s="288"/>
      <c r="L10" s="288"/>
      <c r="M10" s="289"/>
      <c r="N10" s="8"/>
    </row>
    <row r="11" spans="2:14" s="262" customFormat="1" ht="14.25" customHeight="1" x14ac:dyDescent="0.3">
      <c r="B11" s="5"/>
      <c r="C11" s="258" t="s">
        <v>310</v>
      </c>
      <c r="D11" s="183"/>
      <c r="E11" s="183"/>
      <c r="F11" s="183"/>
      <c r="G11" s="183"/>
      <c r="H11" s="183"/>
      <c r="I11" s="263"/>
      <c r="J11" s="316"/>
      <c r="K11" s="288"/>
      <c r="L11" s="288"/>
      <c r="M11" s="301"/>
      <c r="N11" s="8"/>
    </row>
    <row r="12" spans="2:14" s="262" customFormat="1" ht="14.25" customHeight="1" x14ac:dyDescent="0.3">
      <c r="B12" s="5"/>
      <c r="C12" s="258" t="s">
        <v>311</v>
      </c>
      <c r="D12" s="183"/>
      <c r="E12" s="183"/>
      <c r="F12" s="183"/>
      <c r="G12" s="183"/>
      <c r="H12" s="183"/>
      <c r="I12" s="263"/>
      <c r="J12" s="316"/>
      <c r="K12" s="288"/>
      <c r="L12" s="288"/>
      <c r="M12" s="301"/>
      <c r="N12" s="8"/>
    </row>
    <row r="13" spans="2:14" ht="14.25" customHeight="1" x14ac:dyDescent="0.3">
      <c r="B13" s="5"/>
      <c r="C13" s="258" t="s">
        <v>312</v>
      </c>
      <c r="D13" s="86">
        <f>('Charges externes'!D13*27.26%)</f>
        <v>0</v>
      </c>
      <c r="E13" s="86">
        <f>('Charges externes'!E13*27.26%)</f>
        <v>0</v>
      </c>
      <c r="F13" s="86">
        <f>('Charges externes'!F13*27.26%)</f>
        <v>0</v>
      </c>
      <c r="G13" s="86">
        <f>('Charges externes'!G13*27.26%)</f>
        <v>0</v>
      </c>
      <c r="H13" s="86">
        <f>('Charges externes'!H13*27.26%)</f>
        <v>0</v>
      </c>
      <c r="I13" s="9"/>
      <c r="J13" s="287"/>
      <c r="K13" s="288"/>
      <c r="L13" s="288"/>
      <c r="M13" s="289"/>
      <c r="N13" s="8"/>
    </row>
    <row r="14" spans="2:14" ht="14.25" customHeight="1" x14ac:dyDescent="0.3">
      <c r="B14" s="5"/>
      <c r="C14" s="258" t="s">
        <v>313</v>
      </c>
      <c r="D14" s="86">
        <f>IF('Comptes de résultats'!D8&lt;500000,0,IF('Comptes de résultats'!D8&lt;3000000,0.5%,IF('Comptes de résultats'!D8&lt;10000000,1.4%,1.5%)))*'Comptes de résultats'!D15</f>
        <v>0</v>
      </c>
      <c r="E14" s="86">
        <f>IF('Comptes de résultats'!E8&lt;500000,0,IF('Comptes de résultats'!E8&lt;3000000,0.5%,IF('Comptes de résultats'!E8&lt;10000000,1.4%,1.5%)))*'Comptes de résultats'!E15</f>
        <v>0</v>
      </c>
      <c r="F14" s="86">
        <f>IF('Comptes de résultats'!F8&lt;500000,0,IF('Comptes de résultats'!F8&lt;3000000,0.5%,IF('Comptes de résultats'!F8&lt;10000000,1.4%,1.5%)))*'Comptes de résultats'!F15</f>
        <v>0</v>
      </c>
      <c r="G14" s="86">
        <f>IF('Comptes de résultats'!G8&lt;500000,0,IF('Comptes de résultats'!G8&lt;3000000,0.5%,IF('Comptes de résultats'!G8&lt;10000000,1.4%,1.5%)))*'Comptes de résultats'!G15</f>
        <v>0</v>
      </c>
      <c r="H14" s="86">
        <f>IF('Comptes de résultats'!H8&lt;500000,0,IF('Comptes de résultats'!H8&lt;3000000,0.5%,IF('Comptes de résultats'!H8&lt;10000000,1.4%,1.5%)))*'Comptes de résultats'!H15</f>
        <v>0</v>
      </c>
      <c r="I14" s="9"/>
      <c r="J14" s="287"/>
      <c r="K14" s="288"/>
      <c r="L14" s="288"/>
      <c r="M14" s="289"/>
      <c r="N14" s="8"/>
    </row>
    <row r="15" spans="2:14" ht="14.25" customHeight="1" x14ac:dyDescent="0.3">
      <c r="B15" s="5"/>
      <c r="C15" s="259" t="s">
        <v>121</v>
      </c>
      <c r="D15" s="163">
        <f t="shared" ref="D15:H15" si="1">SUM(D8:D14)</f>
        <v>0</v>
      </c>
      <c r="E15" s="163">
        <f t="shared" si="1"/>
        <v>0</v>
      </c>
      <c r="F15" s="163">
        <f t="shared" si="1"/>
        <v>0</v>
      </c>
      <c r="G15" s="163">
        <f t="shared" si="1"/>
        <v>0</v>
      </c>
      <c r="H15" s="163">
        <f t="shared" si="1"/>
        <v>0</v>
      </c>
      <c r="I15" s="9"/>
      <c r="J15" s="282"/>
      <c r="K15" s="283"/>
      <c r="L15" s="283"/>
      <c r="M15" s="284"/>
      <c r="N15" s="8"/>
    </row>
    <row r="16" spans="2:14" ht="14.25" customHeight="1" x14ac:dyDescent="0.3">
      <c r="B16" s="40"/>
      <c r="C16" s="260"/>
      <c r="D16" s="261"/>
      <c r="E16" s="261"/>
      <c r="F16" s="261"/>
      <c r="G16" s="261"/>
      <c r="H16" s="261"/>
      <c r="I16" s="42"/>
      <c r="J16" s="42"/>
      <c r="K16" s="42"/>
      <c r="L16" s="42"/>
      <c r="M16" s="42"/>
      <c r="N16" s="43"/>
    </row>
    <row r="17" spans="3:8" ht="14.25" customHeight="1" x14ac:dyDescent="0.25"/>
    <row r="18" spans="3:8" ht="14.25" customHeight="1" x14ac:dyDescent="0.25">
      <c r="C18" s="317"/>
      <c r="D18" s="288"/>
      <c r="E18" s="288"/>
      <c r="F18" s="288"/>
      <c r="G18" s="288"/>
      <c r="H18" s="288"/>
    </row>
    <row r="19" spans="3:8" ht="14.25" customHeight="1" x14ac:dyDescent="0.25"/>
    <row r="20" spans="3:8" ht="14.25" customHeight="1" x14ac:dyDescent="0.25"/>
    <row r="21" spans="3:8" ht="14.25" customHeight="1" x14ac:dyDescent="0.25"/>
    <row r="22" spans="3:8" ht="14.25" customHeight="1" x14ac:dyDescent="0.25"/>
    <row r="23" spans="3:8" ht="14.25" customHeight="1" x14ac:dyDescent="0.25"/>
    <row r="24" spans="3:8" ht="14.25" customHeight="1" x14ac:dyDescent="0.25"/>
    <row r="25" spans="3:8" ht="14.25" customHeight="1" x14ac:dyDescent="0.25"/>
    <row r="26" spans="3:8" ht="14.25" customHeight="1" x14ac:dyDescent="0.25"/>
    <row r="27" spans="3:8" ht="14.25" customHeight="1" x14ac:dyDescent="0.25"/>
    <row r="28" spans="3:8" ht="14.25" customHeight="1" x14ac:dyDescent="0.25"/>
    <row r="29" spans="3:8" ht="14.25" customHeight="1" x14ac:dyDescent="0.25"/>
    <row r="30" spans="3:8" ht="14.25" customHeight="1" x14ac:dyDescent="0.25"/>
    <row r="31" spans="3:8" ht="14.25" customHeight="1" x14ac:dyDescent="0.25"/>
    <row r="32" spans="3:8"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sheetData>
  <mergeCells count="4">
    <mergeCell ref="C3:D3"/>
    <mergeCell ref="C5:H5"/>
    <mergeCell ref="J5:M15"/>
    <mergeCell ref="C18:H18"/>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INFO</vt:lpstr>
      <vt:lpstr>GUIDE</vt:lpstr>
      <vt:lpstr>CONFIG</vt:lpstr>
      <vt:lpstr>Charges variables</vt:lpstr>
      <vt:lpstr>Personnel</vt:lpstr>
      <vt:lpstr>Personnel - Calculs auto</vt:lpstr>
      <vt:lpstr>Charges externes</vt:lpstr>
      <vt:lpstr>Investissements</vt:lpstr>
      <vt:lpstr>Commandes</vt:lpstr>
      <vt:lpstr>Commandes - Calculs auto</vt:lpstr>
      <vt:lpstr>Trésorerie</vt:lpstr>
      <vt:lpstr>Calcul Int et cap</vt:lpstr>
      <vt:lpstr>Pilotage</vt:lpstr>
      <vt:lpstr>Synthèse</vt:lpstr>
      <vt:lpstr>Comptes de résultats</vt:lpstr>
      <vt:lpstr>Plan de financement</vt:lpstr>
      <vt:lpstr>Bilans</vt:lpstr>
      <vt:lpstr>TVA</vt:lpstr>
      <vt:lpstr>BFR</vt:lpstr>
      <vt:lpstr>Impôts et taxes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Mathieu Castaings</cp:lastModifiedBy>
  <dcterms:created xsi:type="dcterms:W3CDTF">2006-09-12T15:06:44Z</dcterms:created>
  <dcterms:modified xsi:type="dcterms:W3CDTF">2021-02-24T13:04:42Z</dcterms:modified>
</cp:coreProperties>
</file>